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showInkAnnotation="0" defaultThemeVersion="124226"/>
  <xr:revisionPtr revIDLastSave="0" documentId="13_ncr:1_{246CFCE7-FD4C-4F27-B047-6FE4C0EEA9F1}" xr6:coauthVersionLast="46" xr6:coauthVersionMax="46" xr10:uidLastSave="{00000000-0000-0000-0000-000000000000}"/>
  <bookViews>
    <workbookView xWindow="-120" yWindow="-120" windowWidth="20730" windowHeight="11160" tabRatio="593" xr2:uid="{00000000-000D-0000-FFFF-FFFF00000000}"/>
  </bookViews>
  <sheets>
    <sheet name="Перешеек Ветровой" sheetId="4" r:id="rId1"/>
    <sheet name="Залив Львиная пасть" sheetId="5" r:id="rId2"/>
    <sheet name="Озеро Курильское" sheetId="3" r:id="rId3"/>
    <sheet name="Окатаина (Таупо)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0" i="4" l="1"/>
  <c r="S70" i="4"/>
  <c r="T70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B70" i="4"/>
  <c r="T46" i="4"/>
  <c r="U46" i="4"/>
  <c r="S46" i="4"/>
  <c r="N46" i="4"/>
  <c r="Q46" i="4"/>
  <c r="M46" i="4"/>
  <c r="K46" i="4"/>
  <c r="D46" i="4"/>
  <c r="E46" i="4"/>
  <c r="F46" i="4"/>
  <c r="G46" i="4"/>
  <c r="C46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B22" i="4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B22" i="3"/>
  <c r="C22" i="5"/>
  <c r="D22" i="5"/>
  <c r="E22" i="5"/>
  <c r="F22" i="5"/>
  <c r="G22" i="5"/>
  <c r="H22" i="5"/>
  <c r="I22" i="5"/>
  <c r="J22" i="5"/>
  <c r="K22" i="5"/>
  <c r="L22" i="5"/>
  <c r="M22" i="5"/>
  <c r="N22" i="5"/>
  <c r="B22" i="5"/>
  <c r="E22" i="2"/>
  <c r="F22" i="2"/>
  <c r="G22" i="2"/>
  <c r="H22" i="2"/>
  <c r="I22" i="2"/>
  <c r="J22" i="2"/>
  <c r="K22" i="2"/>
  <c r="D22" i="2"/>
  <c r="B22" i="2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B67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B43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B19" i="4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B19" i="3"/>
  <c r="C19" i="5"/>
  <c r="D19" i="5"/>
  <c r="E19" i="5"/>
  <c r="F19" i="5"/>
  <c r="G19" i="5"/>
  <c r="H19" i="5"/>
  <c r="I19" i="5"/>
  <c r="J19" i="5"/>
  <c r="K19" i="5"/>
  <c r="L19" i="5"/>
  <c r="M19" i="5"/>
  <c r="N19" i="5"/>
  <c r="B19" i="5"/>
  <c r="C19" i="2"/>
  <c r="D19" i="2"/>
  <c r="E19" i="2"/>
  <c r="F19" i="2"/>
  <c r="G19" i="2"/>
  <c r="H19" i="2"/>
  <c r="I19" i="2"/>
  <c r="J19" i="2"/>
  <c r="K19" i="2"/>
  <c r="L19" i="2"/>
  <c r="M19" i="2"/>
  <c r="N19" i="2"/>
  <c r="B19" i="2"/>
  <c r="V45" i="4" l="1"/>
  <c r="V46" i="4" s="1"/>
  <c r="P45" i="4"/>
  <c r="P46" i="4" s="1"/>
  <c r="O45" i="4"/>
  <c r="O46" i="4" s="1"/>
  <c r="I45" i="4"/>
  <c r="I46" i="4" s="1"/>
  <c r="H62" i="4" l="1"/>
  <c r="R62" i="4"/>
  <c r="S62" i="4"/>
  <c r="T62" i="4"/>
  <c r="D62" i="4"/>
  <c r="Q16" i="4" l="1"/>
  <c r="R16" i="4"/>
  <c r="S16" i="4"/>
  <c r="I64" i="4"/>
  <c r="J64" i="4"/>
  <c r="K64" i="4"/>
  <c r="L64" i="4"/>
  <c r="M64" i="4"/>
  <c r="N64" i="4"/>
  <c r="O64" i="4"/>
  <c r="P64" i="4"/>
  <c r="Q64" i="4"/>
  <c r="T16" i="4"/>
  <c r="U16" i="4"/>
  <c r="V16" i="4"/>
  <c r="B40" i="4"/>
  <c r="W16" i="4"/>
  <c r="X16" i="4"/>
  <c r="Y16" i="4"/>
  <c r="Z16" i="4"/>
  <c r="B64" i="4"/>
  <c r="C64" i="4"/>
  <c r="D64" i="4"/>
  <c r="E64" i="4"/>
  <c r="F64" i="4"/>
  <c r="G64" i="4"/>
  <c r="O16" i="4"/>
  <c r="P16" i="4"/>
  <c r="AA14" i="4" l="1"/>
  <c r="AA16" i="4" s="1"/>
  <c r="S64" i="4"/>
  <c r="R64" i="4"/>
  <c r="G71" i="4"/>
  <c r="F71" i="4"/>
  <c r="E71" i="4"/>
  <c r="D71" i="4"/>
  <c r="C71" i="4"/>
  <c r="B71" i="4"/>
  <c r="Z23" i="4"/>
  <c r="Y23" i="4"/>
  <c r="X23" i="4"/>
  <c r="W23" i="4"/>
  <c r="V23" i="4"/>
  <c r="U23" i="4"/>
  <c r="T23" i="4"/>
  <c r="Q71" i="4"/>
  <c r="P71" i="4"/>
  <c r="O71" i="4"/>
  <c r="N71" i="4"/>
  <c r="M71" i="4"/>
  <c r="L71" i="4"/>
  <c r="K71" i="4"/>
  <c r="J71" i="4"/>
  <c r="I71" i="4"/>
  <c r="S23" i="4"/>
  <c r="R23" i="4"/>
  <c r="Q23" i="4"/>
  <c r="P23" i="4"/>
  <c r="O23" i="4"/>
  <c r="G68" i="4"/>
  <c r="F68" i="4"/>
  <c r="E68" i="4"/>
  <c r="D68" i="4"/>
  <c r="C68" i="4"/>
  <c r="B68" i="4"/>
  <c r="Z20" i="4"/>
  <c r="Y20" i="4"/>
  <c r="X20" i="4"/>
  <c r="W20" i="4"/>
  <c r="B44" i="4"/>
  <c r="V20" i="4"/>
  <c r="U20" i="4"/>
  <c r="T20" i="4"/>
  <c r="Q68" i="4"/>
  <c r="P68" i="4"/>
  <c r="O68" i="4"/>
  <c r="N68" i="4"/>
  <c r="M68" i="4"/>
  <c r="L68" i="4"/>
  <c r="K68" i="4"/>
  <c r="J68" i="4"/>
  <c r="I68" i="4"/>
  <c r="S20" i="4"/>
  <c r="R20" i="4"/>
  <c r="Q20" i="4"/>
  <c r="P20" i="4"/>
  <c r="O20" i="4"/>
  <c r="N14" i="4"/>
  <c r="N16" i="4" s="1"/>
  <c r="M14" i="4"/>
  <c r="M16" i="4" s="1"/>
  <c r="V38" i="4"/>
  <c r="U38" i="4"/>
  <c r="T38" i="4"/>
  <c r="S38" i="4"/>
  <c r="L14" i="4"/>
  <c r="L16" i="4" s="1"/>
  <c r="R38" i="4"/>
  <c r="R40" i="4" s="1"/>
  <c r="Q38" i="4"/>
  <c r="P38" i="4"/>
  <c r="O38" i="4"/>
  <c r="N38" i="4"/>
  <c r="M38" i="4"/>
  <c r="M47" i="4" s="1"/>
  <c r="K14" i="4"/>
  <c r="K16" i="4" s="1"/>
  <c r="J14" i="4"/>
  <c r="J16" i="4" s="1"/>
  <c r="I14" i="4"/>
  <c r="C38" i="4"/>
  <c r="H14" i="4"/>
  <c r="L38" i="4"/>
  <c r="K38" i="4"/>
  <c r="J38" i="4"/>
  <c r="J40" i="4" s="1"/>
  <c r="I38" i="4"/>
  <c r="H38" i="4"/>
  <c r="G38" i="4"/>
  <c r="F38" i="4"/>
  <c r="E38" i="4"/>
  <c r="G14" i="4"/>
  <c r="G16" i="4" s="1"/>
  <c r="D38" i="4"/>
  <c r="F14" i="4"/>
  <c r="F16" i="4" s="1"/>
  <c r="E14" i="4"/>
  <c r="D14" i="4"/>
  <c r="D16" i="4" s="1"/>
  <c r="C14" i="4"/>
  <c r="C16" i="4" s="1"/>
  <c r="B14" i="4"/>
  <c r="B16" i="4" s="1"/>
  <c r="E40" i="4" l="1"/>
  <c r="E47" i="4"/>
  <c r="I40" i="4"/>
  <c r="I47" i="4"/>
  <c r="P40" i="4"/>
  <c r="P47" i="4"/>
  <c r="S40" i="4"/>
  <c r="S47" i="4"/>
  <c r="F40" i="4"/>
  <c r="F47" i="4"/>
  <c r="C40" i="4"/>
  <c r="C47" i="4"/>
  <c r="T40" i="4"/>
  <c r="T47" i="4"/>
  <c r="D40" i="4"/>
  <c r="D47" i="4"/>
  <c r="G40" i="4"/>
  <c r="G47" i="4"/>
  <c r="K40" i="4"/>
  <c r="K47" i="4"/>
  <c r="N40" i="4"/>
  <c r="N47" i="4"/>
  <c r="U40" i="4"/>
  <c r="U47" i="4"/>
  <c r="O40" i="4"/>
  <c r="O47" i="4"/>
  <c r="V40" i="4"/>
  <c r="V47" i="4"/>
  <c r="T64" i="4"/>
  <c r="T68" i="4"/>
  <c r="T71" i="4"/>
  <c r="H64" i="4"/>
  <c r="H68" i="4"/>
  <c r="H71" i="4"/>
  <c r="M40" i="4"/>
  <c r="M44" i="4"/>
  <c r="Q40" i="4"/>
  <c r="Q47" i="4"/>
  <c r="K20" i="4"/>
  <c r="L40" i="4"/>
  <c r="L44" i="4"/>
  <c r="H40" i="4"/>
  <c r="H44" i="4"/>
  <c r="D20" i="4"/>
  <c r="L23" i="4"/>
  <c r="F20" i="4"/>
  <c r="G20" i="4"/>
  <c r="F23" i="4"/>
  <c r="I23" i="4"/>
  <c r="M23" i="4"/>
  <c r="Q44" i="4"/>
  <c r="R68" i="4"/>
  <c r="R71" i="4"/>
  <c r="E23" i="4"/>
  <c r="I20" i="4"/>
  <c r="I16" i="4"/>
  <c r="E16" i="4"/>
  <c r="B23" i="4"/>
  <c r="N44" i="4"/>
  <c r="U44" i="4"/>
  <c r="H23" i="4"/>
  <c r="H16" i="4"/>
  <c r="L20" i="4"/>
  <c r="T44" i="4"/>
  <c r="J23" i="4"/>
  <c r="N20" i="4"/>
  <c r="B20" i="4"/>
  <c r="E20" i="4"/>
  <c r="F44" i="4"/>
  <c r="J44" i="4"/>
  <c r="H20" i="4"/>
  <c r="C23" i="4"/>
  <c r="J20" i="4"/>
  <c r="O44" i="4"/>
  <c r="V44" i="4"/>
  <c r="K23" i="4"/>
  <c r="N23" i="4"/>
  <c r="S68" i="4"/>
  <c r="S71" i="4"/>
  <c r="C20" i="4"/>
  <c r="G44" i="4"/>
  <c r="K44" i="4"/>
  <c r="C44" i="4"/>
  <c r="D23" i="4"/>
  <c r="G23" i="4"/>
  <c r="P44" i="4"/>
  <c r="R44" i="4"/>
  <c r="S44" i="4"/>
  <c r="M20" i="4"/>
  <c r="AA20" i="4"/>
  <c r="AA23" i="4"/>
  <c r="E44" i="4"/>
  <c r="D44" i="4"/>
  <c r="I44" i="4"/>
  <c r="S14" i="3" l="1"/>
  <c r="S16" i="3" s="1"/>
  <c r="P14" i="3"/>
  <c r="P16" i="3" s="1"/>
  <c r="S20" i="3" l="1"/>
  <c r="S23" i="3"/>
  <c r="P23" i="3"/>
  <c r="P20" i="3"/>
  <c r="R14" i="3" l="1"/>
  <c r="R16" i="3" s="1"/>
  <c r="Q14" i="3"/>
  <c r="Q16" i="3" s="1"/>
  <c r="O14" i="3"/>
  <c r="O16" i="3" s="1"/>
  <c r="N14" i="3"/>
  <c r="N16" i="3" s="1"/>
  <c r="M14" i="3"/>
  <c r="M16" i="3" s="1"/>
  <c r="L14" i="3"/>
  <c r="L16" i="3" s="1"/>
  <c r="K14" i="3"/>
  <c r="K16" i="3" s="1"/>
  <c r="J14" i="3"/>
  <c r="J16" i="3" s="1"/>
  <c r="I14" i="3"/>
  <c r="I16" i="3" s="1"/>
  <c r="H14" i="3"/>
  <c r="H16" i="3" s="1"/>
  <c r="G14" i="3"/>
  <c r="G16" i="3" s="1"/>
  <c r="F14" i="3"/>
  <c r="F16" i="3" s="1"/>
  <c r="E14" i="3"/>
  <c r="E16" i="3" s="1"/>
  <c r="D14" i="3"/>
  <c r="D16" i="3" s="1"/>
  <c r="C14" i="3"/>
  <c r="C16" i="3" s="1"/>
  <c r="B14" i="3"/>
  <c r="B16" i="3" s="1"/>
  <c r="C20" i="3" l="1"/>
  <c r="E20" i="3"/>
  <c r="H20" i="3"/>
  <c r="K20" i="3"/>
  <c r="N20" i="3"/>
  <c r="Q20" i="3"/>
  <c r="C23" i="3"/>
  <c r="E23" i="3"/>
  <c r="H23" i="3"/>
  <c r="K23" i="3"/>
  <c r="N23" i="3"/>
  <c r="F20" i="3"/>
  <c r="I20" i="3"/>
  <c r="L20" i="3"/>
  <c r="F23" i="3"/>
  <c r="I23" i="3"/>
  <c r="L23" i="3"/>
  <c r="J20" i="3"/>
  <c r="M20" i="3"/>
  <c r="J23" i="3"/>
  <c r="M23" i="3"/>
  <c r="Q23" i="3"/>
  <c r="B20" i="3"/>
  <c r="D20" i="3"/>
  <c r="G20" i="3"/>
  <c r="O20" i="3"/>
  <c r="R20" i="3"/>
  <c r="B23" i="3"/>
  <c r="D23" i="3"/>
  <c r="G23" i="3"/>
  <c r="O23" i="3"/>
  <c r="R23" i="3"/>
  <c r="F14" i="5"/>
  <c r="F16" i="5" s="1"/>
  <c r="M14" i="5"/>
  <c r="M16" i="5" s="1"/>
  <c r="F20" i="5" l="1"/>
  <c r="F23" i="5"/>
  <c r="M20" i="5"/>
  <c r="M23" i="5"/>
  <c r="L14" i="5"/>
  <c r="L16" i="5" s="1"/>
  <c r="N14" i="5"/>
  <c r="N16" i="5" s="1"/>
  <c r="K14" i="5"/>
  <c r="K16" i="5" s="1"/>
  <c r="J14" i="5"/>
  <c r="J16" i="5" s="1"/>
  <c r="I14" i="5"/>
  <c r="I16" i="5" s="1"/>
  <c r="H14" i="5"/>
  <c r="H16" i="5" s="1"/>
  <c r="G14" i="5"/>
  <c r="G16" i="5" s="1"/>
  <c r="E14" i="5"/>
  <c r="E16" i="5" s="1"/>
  <c r="D14" i="5"/>
  <c r="D16" i="5" s="1"/>
  <c r="C14" i="5"/>
  <c r="C16" i="5" s="1"/>
  <c r="B14" i="5"/>
  <c r="B16" i="5" s="1"/>
  <c r="E20" i="5" l="1"/>
  <c r="I20" i="5"/>
  <c r="L20" i="5"/>
  <c r="E23" i="5"/>
  <c r="I23" i="5"/>
  <c r="B20" i="5"/>
  <c r="J20" i="5"/>
  <c r="N20" i="5"/>
  <c r="B23" i="5"/>
  <c r="J23" i="5"/>
  <c r="N23" i="5"/>
  <c r="C20" i="5"/>
  <c r="G20" i="5"/>
  <c r="K20" i="5"/>
  <c r="C23" i="5"/>
  <c r="G23" i="5"/>
  <c r="K23" i="5"/>
  <c r="D20" i="5"/>
  <c r="H20" i="5"/>
  <c r="D23" i="5"/>
  <c r="H23" i="5"/>
  <c r="L23" i="5"/>
  <c r="N14" i="2" l="1"/>
  <c r="N16" i="2" s="1"/>
  <c r="M14" i="2"/>
  <c r="M16" i="2" s="1"/>
  <c r="L14" i="2"/>
  <c r="L16" i="2" s="1"/>
  <c r="K14" i="2"/>
  <c r="K16" i="2" s="1"/>
  <c r="J14" i="2"/>
  <c r="J16" i="2" s="1"/>
  <c r="I14" i="2"/>
  <c r="I16" i="2" s="1"/>
  <c r="H14" i="2"/>
  <c r="H16" i="2" s="1"/>
  <c r="G14" i="2"/>
  <c r="G16" i="2" s="1"/>
  <c r="F14" i="2"/>
  <c r="F16" i="2" s="1"/>
  <c r="E14" i="2"/>
  <c r="D14" i="2"/>
  <c r="D16" i="2" s="1"/>
  <c r="C14" i="2"/>
  <c r="C16" i="2" s="1"/>
  <c r="B14" i="2"/>
  <c r="B16" i="2" s="1"/>
  <c r="H23" i="2" l="1"/>
  <c r="J23" i="2"/>
  <c r="H20" i="2"/>
  <c r="J20" i="2"/>
  <c r="L20" i="2"/>
  <c r="C20" i="2"/>
  <c r="E23" i="2"/>
  <c r="F20" i="2"/>
  <c r="I20" i="2"/>
  <c r="K20" i="2"/>
  <c r="M20" i="2"/>
  <c r="F23" i="2"/>
  <c r="I23" i="2"/>
  <c r="K23" i="2"/>
  <c r="D23" i="2"/>
  <c r="D20" i="2"/>
  <c r="G20" i="2"/>
  <c r="B23" i="2"/>
  <c r="G23" i="2"/>
  <c r="B20" i="2"/>
  <c r="E20" i="2"/>
  <c r="N20" i="2"/>
  <c r="E16" i="2"/>
</calcChain>
</file>

<file path=xl/sharedStrings.xml><?xml version="1.0" encoding="utf-8"?>
<sst xmlns="http://schemas.openxmlformats.org/spreadsheetml/2006/main" count="381" uniqueCount="148">
  <si>
    <t>Tau-1</t>
  </si>
  <si>
    <t>Tau-3(1)</t>
  </si>
  <si>
    <t>Tau-10 1</t>
  </si>
  <si>
    <t>Tau-10 2</t>
  </si>
  <si>
    <t>Tau-6 1</t>
  </si>
  <si>
    <t>Tau-16</t>
  </si>
  <si>
    <t>Tau-18</t>
  </si>
  <si>
    <t>Tau-19</t>
  </si>
  <si>
    <t>Tau-25</t>
  </si>
  <si>
    <t>Tau-27</t>
  </si>
  <si>
    <t>Tau-30</t>
  </si>
  <si>
    <t>Tau-31-1</t>
  </si>
  <si>
    <t>Tau-35 2</t>
  </si>
  <si>
    <t>FeO</t>
  </si>
  <si>
    <t>MnO</t>
  </si>
  <si>
    <t>MgO</t>
  </si>
  <si>
    <t>CaO</t>
  </si>
  <si>
    <t>It-15-11-2a</t>
  </si>
  <si>
    <t>It-15-11-11-1</t>
  </si>
  <si>
    <t>It-15-11-5a</t>
  </si>
  <si>
    <t>It-15-11-5b</t>
  </si>
  <si>
    <t>It-15-11-40a</t>
  </si>
  <si>
    <t>It-15-11-39a</t>
  </si>
  <si>
    <t>It-15-11-35a-1</t>
  </si>
  <si>
    <t>It-15-11-35a-2</t>
  </si>
  <si>
    <t>It-15-11-35a-3</t>
  </si>
  <si>
    <t>It-15-16-4a</t>
  </si>
  <si>
    <t>It-15-16-12a-2</t>
  </si>
  <si>
    <t>It-15-16-33a-3</t>
  </si>
  <si>
    <t>Ok-1 19-1</t>
  </si>
  <si>
    <t>Ok-1 19-2</t>
  </si>
  <si>
    <t>Ok-1 18-1</t>
  </si>
  <si>
    <t>Ok-1 18-2</t>
  </si>
  <si>
    <t>Ok-1 18-3</t>
  </si>
  <si>
    <t>Ok-1 18-5</t>
  </si>
  <si>
    <t>Ok-1 20-1</t>
  </si>
  <si>
    <t>Ok-1 28-1</t>
  </si>
  <si>
    <t>Ok-1 28-2</t>
  </si>
  <si>
    <t>Ok-1 33-1</t>
  </si>
  <si>
    <t>Ok-1 33-2</t>
  </si>
  <si>
    <t>Ok-1 33-3</t>
  </si>
  <si>
    <t>Ok-1 33-5</t>
  </si>
  <si>
    <t>Ok-1 38-1</t>
  </si>
  <si>
    <t>Ok-1 54-1</t>
  </si>
  <si>
    <t>Ok-1 54-6</t>
  </si>
  <si>
    <t>Ok-1 53-1</t>
  </si>
  <si>
    <t>Ok-srost-1-2-267</t>
  </si>
  <si>
    <t>-</t>
  </si>
  <si>
    <t>Opx</t>
  </si>
  <si>
    <t>Cl‾</t>
  </si>
  <si>
    <t>47-tc-2 MI 2</t>
  </si>
  <si>
    <t>54-tc-23 MI 2</t>
  </si>
  <si>
    <t>42-sv-13 MI 3</t>
  </si>
  <si>
    <r>
      <t>SiO</t>
    </r>
    <r>
      <rPr>
        <vertAlign val="subscript"/>
        <sz val="12"/>
        <color theme="1"/>
        <rFont val="Times New Roman"/>
        <family val="1"/>
        <charset val="204"/>
      </rPr>
      <t>2</t>
    </r>
  </si>
  <si>
    <r>
      <t>TiO</t>
    </r>
    <r>
      <rPr>
        <vertAlign val="subscript"/>
        <sz val="12"/>
        <color theme="1"/>
        <rFont val="Times New Roman"/>
        <family val="1"/>
        <charset val="204"/>
      </rPr>
      <t>2</t>
    </r>
  </si>
  <si>
    <r>
      <t>Al</t>
    </r>
    <r>
      <rPr>
        <vertAlign val="sub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O</t>
    </r>
    <r>
      <rPr>
        <vertAlign val="subscript"/>
        <sz val="12"/>
        <color theme="1"/>
        <rFont val="Times New Roman"/>
        <family val="1"/>
        <charset val="204"/>
      </rPr>
      <t>3</t>
    </r>
  </si>
  <si>
    <r>
      <t>Na</t>
    </r>
    <r>
      <rPr>
        <vertAlign val="sub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O</t>
    </r>
  </si>
  <si>
    <r>
      <t>K</t>
    </r>
    <r>
      <rPr>
        <vertAlign val="sub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O</t>
    </r>
  </si>
  <si>
    <r>
      <t>Cl</t>
    </r>
    <r>
      <rPr>
        <vertAlign val="superscript"/>
        <sz val="12"/>
        <color theme="1"/>
        <rFont val="Times New Roman"/>
        <family val="1"/>
        <charset val="204"/>
      </rPr>
      <t>-</t>
    </r>
  </si>
  <si>
    <r>
      <t>I</t>
    </r>
    <r>
      <rPr>
        <vertAlign val="subscript"/>
        <sz val="12"/>
        <color theme="1"/>
        <rFont val="Times New Roman"/>
        <family val="1"/>
        <charset val="204"/>
      </rPr>
      <t>3550</t>
    </r>
    <r>
      <rPr>
        <sz val="12"/>
        <color theme="1"/>
        <rFont val="Times New Roman"/>
        <family val="1"/>
        <charset val="204"/>
      </rPr>
      <t>/I</t>
    </r>
    <r>
      <rPr>
        <vertAlign val="subscript"/>
        <sz val="12"/>
        <color theme="1"/>
        <rFont val="Times New Roman"/>
        <family val="1"/>
        <charset val="204"/>
      </rPr>
      <t>480</t>
    </r>
  </si>
  <si>
    <t>15-44-23-tc MI 1 2</t>
  </si>
  <si>
    <t>15-44-13-tc 1</t>
  </si>
  <si>
    <t>15-44-13-tc 2</t>
  </si>
  <si>
    <t>15-44-13-tc 5</t>
  </si>
  <si>
    <t>15-44-13-tc 6</t>
  </si>
  <si>
    <t>15-44-28-tc MI 1 1</t>
  </si>
  <si>
    <t>15-51-28-1</t>
  </si>
  <si>
    <t>15-57-9-tc MI 1 1</t>
  </si>
  <si>
    <t>15-57-9-tc MI 1 2</t>
  </si>
  <si>
    <t>15-57-9-tc MI 1 3</t>
  </si>
  <si>
    <t>15-57-9-tc MI 1 4</t>
  </si>
  <si>
    <t>15-57-9-tc MI 1 5</t>
  </si>
  <si>
    <t>15-57-9-tc MI 2 2</t>
  </si>
  <si>
    <t>15-57-9-tc MI 2 4</t>
  </si>
  <si>
    <t>15-57-9-tc MI 4 1</t>
  </si>
  <si>
    <t>15-57-9-tc MI 4 6</t>
  </si>
  <si>
    <t>15-51-10</t>
  </si>
  <si>
    <t>15-55-2-1</t>
  </si>
  <si>
    <t>15-55-2-2</t>
  </si>
  <si>
    <t>15-54-3</t>
  </si>
  <si>
    <t>15-52-24</t>
  </si>
  <si>
    <t>15-57-17</t>
  </si>
  <si>
    <t>15-59-16</t>
  </si>
  <si>
    <t xml:space="preserve">15-63-21 </t>
  </si>
  <si>
    <t>15-43-7-1</t>
  </si>
  <si>
    <t>15-44-29- 2</t>
  </si>
  <si>
    <t>15-44-30-2</t>
  </si>
  <si>
    <t xml:space="preserve">15-49-30 </t>
  </si>
  <si>
    <t>15-52-35</t>
  </si>
  <si>
    <t>15-55-5</t>
  </si>
  <si>
    <t>15-44-34-sv MI 1 1</t>
  </si>
  <si>
    <t>15-44-34-sv MI 1 2</t>
  </si>
  <si>
    <t>15-44-34-sv MI 2 1</t>
  </si>
  <si>
    <t>15-44-34-sv MI 5 1</t>
  </si>
  <si>
    <t>15-44-34-sv MI 5 2</t>
  </si>
  <si>
    <t>15-57-24 MI 1</t>
  </si>
  <si>
    <t>15-57-24 MI 2</t>
  </si>
  <si>
    <t xml:space="preserve">15-58-17 2 </t>
  </si>
  <si>
    <t>15-58-13 MI 1 2</t>
  </si>
  <si>
    <t>15-42-9-sv 2</t>
  </si>
  <si>
    <t>15-42-9-sv 3</t>
  </si>
  <si>
    <t>15-65-4-sv 1</t>
  </si>
  <si>
    <t>15-51-30 2</t>
  </si>
  <si>
    <t>15-63-9-1</t>
  </si>
  <si>
    <t>15-58-14</t>
  </si>
  <si>
    <t xml:space="preserve">60-4-1 </t>
  </si>
  <si>
    <t>60-4-2</t>
  </si>
  <si>
    <t>15-60-22-1</t>
  </si>
  <si>
    <t>15-60-22-2</t>
  </si>
  <si>
    <t>15-60-22-3</t>
  </si>
  <si>
    <t>15-60-22-4</t>
  </si>
  <si>
    <t xml:space="preserve">15-46-9-2 </t>
  </si>
  <si>
    <t>15-46-9-3</t>
  </si>
  <si>
    <t>15-44-1-1</t>
  </si>
  <si>
    <t>15-47-4-1</t>
  </si>
  <si>
    <t>15-47-4-2</t>
  </si>
  <si>
    <t>15-47-4-3</t>
  </si>
  <si>
    <t>15-47-18</t>
  </si>
  <si>
    <t>15-48-30</t>
  </si>
  <si>
    <t>15-49-19-2</t>
  </si>
  <si>
    <t>15-50-4</t>
  </si>
  <si>
    <t>15-50-28-1</t>
  </si>
  <si>
    <t>15-50-28-2</t>
  </si>
  <si>
    <t>It-15-16-4c</t>
  </si>
  <si>
    <r>
      <t>100NBO/T</t>
    </r>
    <r>
      <rPr>
        <vertAlign val="superscript"/>
        <sz val="12"/>
        <color theme="1"/>
        <rFont val="Times New Roman"/>
        <family val="1"/>
        <charset val="204"/>
      </rPr>
      <t>1</t>
    </r>
  </si>
  <si>
    <t>Окатаина (Таупо), Новая Зеландия</t>
  </si>
  <si>
    <t>Образец</t>
  </si>
  <si>
    <t>Кварц</t>
  </si>
  <si>
    <t>Минерал-хозяин</t>
  </si>
  <si>
    <t xml:space="preserve">Примечание: 1 – 100NBO/T по (Персиков, 1984); НПО - ниже предела обнаружения, НО - не определялось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</si>
  <si>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НО</t>
  </si>
  <si>
    <t>НПО</t>
  </si>
  <si>
    <t>Залив Львиная пасть, О. Итуруп</t>
  </si>
  <si>
    <t xml:space="preserve"> Примечание: 1 – 100NBO/T по (Персиков, 1984); НПО - ниже предела обнаружения, НО - не определялось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</si>
  <si>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Плагиоклаз</t>
  </si>
  <si>
    <t>Озеро Курильское, п-ов Камчатка</t>
  </si>
  <si>
    <t xml:space="preserve">Примечание: 1 – 100NBO/T по (Персиков, 1984); НПО - ниже предела обнаружения, НО - не определялось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</si>
  <si>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Перешеек Ветровой, О. Итуруп</t>
  </si>
  <si>
    <t>Клинопироксен</t>
  </si>
  <si>
    <t>Ортопироксен</t>
  </si>
  <si>
    <r>
      <t>Сумма H</t>
    </r>
    <r>
      <rPr>
        <vertAlign val="sub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O ЭДС+РСМА</t>
    </r>
  </si>
  <si>
    <r>
      <t>H</t>
    </r>
    <r>
      <rPr>
        <vertAlign val="sub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O РСМА</t>
    </r>
  </si>
  <si>
    <t xml:space="preserve">Aw/As </t>
  </si>
  <si>
    <r>
      <t>КР H</t>
    </r>
    <r>
      <rPr>
        <vertAlign val="sub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O (Aw/As метод)</t>
    </r>
  </si>
  <si>
    <r>
      <t>КР H</t>
    </r>
    <r>
      <rPr>
        <vertAlign val="sub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O (I</t>
    </r>
    <r>
      <rPr>
        <vertAlign val="subscript"/>
        <sz val="12"/>
        <color theme="1"/>
        <rFont val="Times New Roman"/>
        <family val="1"/>
        <charset val="204"/>
      </rPr>
      <t>3550</t>
    </r>
    <r>
      <rPr>
        <sz val="12"/>
        <color theme="1"/>
        <rFont val="Times New Roman"/>
        <family val="1"/>
        <charset val="204"/>
      </rPr>
      <t>/I</t>
    </r>
    <r>
      <rPr>
        <vertAlign val="subscript"/>
        <sz val="12"/>
        <color theme="1"/>
        <rFont val="Times New Roman"/>
        <family val="1"/>
        <charset val="204"/>
      </rPr>
      <t>480</t>
    </r>
    <r>
      <rPr>
        <sz val="12"/>
        <color theme="1"/>
        <rFont val="Times New Roman"/>
        <family val="1"/>
        <charset val="204"/>
      </rPr>
      <t xml:space="preserve"> метод)</t>
    </r>
  </si>
  <si>
    <t>Сумма</t>
  </si>
  <si>
    <r>
      <t>КР H</t>
    </r>
    <r>
      <rPr>
        <vertAlign val="sub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O+РСМА (Aw/As метод)</t>
    </r>
  </si>
  <si>
    <r>
      <t>КР H</t>
    </r>
    <r>
      <rPr>
        <vertAlign val="sub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O+РСМА (I</t>
    </r>
    <r>
      <rPr>
        <vertAlign val="subscript"/>
        <sz val="12"/>
        <color theme="1"/>
        <rFont val="Times New Roman"/>
        <family val="1"/>
        <charset val="204"/>
      </rPr>
      <t>3550</t>
    </r>
    <r>
      <rPr>
        <sz val="12"/>
        <color theme="1"/>
        <rFont val="Times New Roman"/>
        <family val="1"/>
        <charset val="204"/>
      </rPr>
      <t>/I</t>
    </r>
    <r>
      <rPr>
        <vertAlign val="subscript"/>
        <sz val="12"/>
        <color theme="1"/>
        <rFont val="Times New Roman"/>
        <family val="1"/>
        <charset val="204"/>
      </rPr>
      <t>485</t>
    </r>
    <r>
      <rPr>
        <sz val="12"/>
        <color theme="1"/>
        <rFont val="Times New Roman"/>
        <family val="1"/>
        <charset val="204"/>
      </rPr>
      <t xml:space="preserve"> метод)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</si>
</sst>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b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2" fontId="1" fillId="0" borderId="0" xfId="0" applyNumberFormat="1" applyFont="1" applyBorder="1" applyAlignment="1">
      <alignment horizontal="center" vertical="center"/>
    </xf>
    <xf numFmtId="0" fontId="0" fillId="0" borderId="0" xfId="0" applyFill="1"/>
    <xf numFmtId="2" fontId="3" fillId="0" borderId="0" xfId="0" applyNumberFormat="1" applyFont="1" applyFill="1" applyBorder="1" applyAlignment="1" applyProtection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 wrapText="1"/>
    </xf>
    <xf numFmtId="0" fontId="4" fillId="0" borderId="0" xfId="0" applyFont="1"/>
    <xf numFmtId="2" fontId="1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 applyProtection="1">
      <alignment horizontal="center" vertical="center"/>
    </xf>
    <xf numFmtId="2" fontId="1" fillId="0" borderId="7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2" fontId="3" fillId="0" borderId="6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 vertical="center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3" fillId="0" borderId="5" xfId="0" applyNumberFormat="1" applyFont="1" applyFill="1" applyBorder="1" applyAlignment="1" applyProtection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6" fillId="0" borderId="2" xfId="0" applyFont="1" applyBorder="1" applyAlignment="1"/>
    <xf numFmtId="0" fontId="6" fillId="0" borderId="2" xfId="0" applyFont="1" applyBorder="1"/>
    <xf numFmtId="0" fontId="1" fillId="0" borderId="0" xfId="0" applyFont="1"/>
    <xf numFmtId="0" fontId="1" fillId="0" borderId="0" xfId="0" applyFont="1" applyAlignment="1">
      <alignment wrapText="1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64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/>
    <xf numFmtId="0" fontId="1" fillId="0" borderId="11" xfId="0" applyFont="1" applyBorder="1"/>
    <xf numFmtId="0" fontId="1" fillId="0" borderId="0" xfId="0" applyFont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 wrapText="1"/>
    </xf>
    <xf numFmtId="2" fontId="1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2" fontId="2" fillId="0" borderId="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84"/>
  <sheetViews>
    <sheetView tabSelected="1" zoomScale="70" zoomScaleNormal="70" workbookViewId="0">
      <selection sqref="A1:B1"/>
    </sheetView>
  </sheetViews>
  <sheetFormatPr defaultRowHeight="15.75" x14ac:dyDescent="0.25"/>
  <cols>
    <col min="1" max="1" width="34.85546875" style="15" customWidth="1"/>
    <col min="2" max="2" width="20.140625" style="15" customWidth="1"/>
    <col min="3" max="3" width="14.7109375" style="15" customWidth="1"/>
    <col min="4" max="4" width="16.5703125" style="15" customWidth="1"/>
    <col min="5" max="27" width="14.7109375" style="15" customWidth="1"/>
    <col min="28" max="28" width="17.28515625" style="15" customWidth="1"/>
    <col min="29" max="29" width="15.85546875" style="15" customWidth="1"/>
    <col min="30" max="30" width="16.28515625" style="15" customWidth="1"/>
    <col min="31" max="31" width="17.140625" style="15" customWidth="1"/>
    <col min="32" max="32" width="14.85546875" style="15" customWidth="1"/>
    <col min="33" max="33" width="14.7109375" style="15" customWidth="1"/>
    <col min="34" max="34" width="16.85546875" style="15" customWidth="1"/>
    <col min="35" max="36" width="14.42578125" style="16" customWidth="1"/>
    <col min="37" max="37" width="18.7109375" style="15" customWidth="1"/>
    <col min="38" max="38" width="21.5703125" style="15" customWidth="1"/>
    <col min="39" max="39" width="17.7109375" style="15" customWidth="1"/>
    <col min="40" max="40" width="26.28515625" style="15" customWidth="1"/>
    <col min="41" max="41" width="20" style="15" customWidth="1"/>
    <col min="42" max="42" width="19.5703125" style="15" customWidth="1"/>
    <col min="43" max="43" width="18.140625" style="15" customWidth="1"/>
    <col min="44" max="44" width="17.28515625" style="15" customWidth="1"/>
    <col min="45" max="45" width="18.7109375" style="15" customWidth="1"/>
    <col min="46" max="46" width="19" style="15" customWidth="1"/>
    <col min="47" max="47" width="22" style="15" customWidth="1"/>
    <col min="48" max="48" width="22.140625" style="15" customWidth="1"/>
    <col min="49" max="49" width="21" style="15" customWidth="1"/>
    <col min="50" max="50" width="24.42578125" style="15" customWidth="1"/>
    <col min="51" max="51" width="21.7109375" style="15" customWidth="1"/>
    <col min="52" max="52" width="19.140625" style="15" customWidth="1"/>
    <col min="53" max="53" width="21.140625" style="15" customWidth="1"/>
    <col min="54" max="54" width="19.28515625" style="15" customWidth="1"/>
    <col min="55" max="55" width="24" style="15" customWidth="1"/>
    <col min="56" max="56" width="19.28515625" style="15" customWidth="1"/>
    <col min="57" max="57" width="15.42578125" style="15" customWidth="1"/>
    <col min="58" max="58" width="19.5703125" style="15" customWidth="1"/>
    <col min="59" max="59" width="24.28515625" style="15" customWidth="1"/>
    <col min="60" max="61" width="20" style="15" customWidth="1"/>
    <col min="62" max="62" width="20.42578125" style="15" customWidth="1"/>
    <col min="63" max="63" width="21.5703125" style="15" customWidth="1"/>
    <col min="64" max="64" width="19.7109375" style="15" customWidth="1"/>
    <col min="65" max="66" width="25" style="15" customWidth="1"/>
    <col min="67" max="67" width="15.7109375" style="15" customWidth="1"/>
    <col min="68" max="16384" width="9.140625" style="15"/>
  </cols>
  <sheetData>
    <row r="1" spans="1:67" ht="16.5" thickBot="1" x14ac:dyDescent="0.3">
      <c r="A1" s="81" t="s">
        <v>137</v>
      </c>
      <c r="B1" s="8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AK1" s="4"/>
      <c r="AL1" s="4"/>
      <c r="AM1" s="4"/>
      <c r="AN1" s="3"/>
      <c r="AO1" s="3"/>
      <c r="AP1" s="3"/>
      <c r="AQ1" s="3"/>
      <c r="AR1" s="3"/>
      <c r="AS1" s="3"/>
      <c r="AT1" s="3"/>
      <c r="AU1" s="1"/>
      <c r="AV1" s="1"/>
      <c r="AW1" s="1"/>
      <c r="AX1" s="1"/>
      <c r="AY1" s="1"/>
      <c r="AZ1" s="1"/>
      <c r="BA1" s="1"/>
      <c r="BB1" s="1"/>
      <c r="BC1" s="3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7" x14ac:dyDescent="0.25">
      <c r="A2" s="26" t="s">
        <v>126</v>
      </c>
      <c r="B2" s="37" t="s">
        <v>77</v>
      </c>
      <c r="C2" s="19" t="s">
        <v>78</v>
      </c>
      <c r="D2" s="19" t="s">
        <v>79</v>
      </c>
      <c r="E2" s="19" t="s">
        <v>80</v>
      </c>
      <c r="F2" s="19" t="s">
        <v>81</v>
      </c>
      <c r="G2" s="20" t="s">
        <v>82</v>
      </c>
      <c r="H2" s="20" t="s">
        <v>83</v>
      </c>
      <c r="I2" s="20" t="s">
        <v>84</v>
      </c>
      <c r="J2" s="21" t="s">
        <v>85</v>
      </c>
      <c r="K2" s="22" t="s">
        <v>86</v>
      </c>
      <c r="L2" s="22" t="s">
        <v>87</v>
      </c>
      <c r="M2" s="22" t="s">
        <v>88</v>
      </c>
      <c r="N2" s="22" t="s">
        <v>89</v>
      </c>
      <c r="O2" s="19" t="s">
        <v>90</v>
      </c>
      <c r="P2" s="19" t="s">
        <v>91</v>
      </c>
      <c r="Q2" s="19" t="s">
        <v>92</v>
      </c>
      <c r="R2" s="19" t="s">
        <v>93</v>
      </c>
      <c r="S2" s="19" t="s">
        <v>94</v>
      </c>
      <c r="T2" s="19" t="s">
        <v>95</v>
      </c>
      <c r="U2" s="19" t="s">
        <v>96</v>
      </c>
      <c r="V2" s="19" t="s">
        <v>97</v>
      </c>
      <c r="W2" s="19" t="s">
        <v>98</v>
      </c>
      <c r="X2" s="19" t="s">
        <v>99</v>
      </c>
      <c r="Y2" s="19" t="s">
        <v>100</v>
      </c>
      <c r="Z2" s="19" t="s">
        <v>101</v>
      </c>
      <c r="AA2" s="23" t="s">
        <v>52</v>
      </c>
    </row>
    <row r="3" spans="1:67" ht="16.5" thickBot="1" x14ac:dyDescent="0.3">
      <c r="A3" s="78" t="s">
        <v>128</v>
      </c>
      <c r="B3" s="82" t="s">
        <v>134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4"/>
    </row>
    <row r="4" spans="1:67" ht="18.75" x14ac:dyDescent="0.25">
      <c r="A4" s="18" t="s">
        <v>53</v>
      </c>
      <c r="B4" s="24">
        <v>73.590054578532445</v>
      </c>
      <c r="C4" s="19">
        <v>74.81433159373745</v>
      </c>
      <c r="D4" s="19">
        <v>76.266201395812573</v>
      </c>
      <c r="E4" s="19">
        <v>74.707998620077873</v>
      </c>
      <c r="F4" s="19">
        <v>75.651041666666657</v>
      </c>
      <c r="G4" s="19">
        <v>74.375619425173426</v>
      </c>
      <c r="H4" s="19">
        <v>75.558482099307383</v>
      </c>
      <c r="I4" s="19">
        <v>74.735698053552014</v>
      </c>
      <c r="J4" s="25">
        <v>73.993255306486816</v>
      </c>
      <c r="K4" s="19">
        <v>74.9962321024868</v>
      </c>
      <c r="L4" s="19">
        <v>73.096799840985881</v>
      </c>
      <c r="M4" s="19">
        <v>74.784569138276566</v>
      </c>
      <c r="N4" s="19">
        <v>72.852768435319518</v>
      </c>
      <c r="O4" s="19">
        <v>73.271660200935045</v>
      </c>
      <c r="P4" s="19">
        <v>72.461523086148304</v>
      </c>
      <c r="Q4" s="19">
        <v>75.642821410705366</v>
      </c>
      <c r="R4" s="19">
        <v>72.37486262363872</v>
      </c>
      <c r="S4" s="19">
        <v>72.939354580877207</v>
      </c>
      <c r="T4" s="19">
        <v>74.184241941902116</v>
      </c>
      <c r="U4" s="19">
        <v>74.532431356943889</v>
      </c>
      <c r="V4" s="19">
        <v>74.256041541841427</v>
      </c>
      <c r="W4" s="19">
        <v>73.127444099067489</v>
      </c>
      <c r="X4" s="19">
        <v>73.873513837546199</v>
      </c>
      <c r="Y4" s="19">
        <v>73.403936457188522</v>
      </c>
      <c r="Z4" s="19">
        <v>74.42771084337349</v>
      </c>
      <c r="AA4" s="26">
        <v>75.549255846917077</v>
      </c>
    </row>
    <row r="5" spans="1:67" ht="18.75" x14ac:dyDescent="0.25">
      <c r="A5" s="30" t="s">
        <v>54</v>
      </c>
      <c r="B5" s="27">
        <v>0.31837477258944813</v>
      </c>
      <c r="C5" s="1">
        <v>0.32115616218386189</v>
      </c>
      <c r="D5" s="1">
        <v>0.32402791625124627</v>
      </c>
      <c r="E5" s="1">
        <v>0.22177319994086048</v>
      </c>
      <c r="F5" s="1">
        <v>0.32552083333333331</v>
      </c>
      <c r="G5" s="1">
        <v>0.40634291377601583</v>
      </c>
      <c r="H5" s="1">
        <v>0.28289922934347872</v>
      </c>
      <c r="I5" s="1">
        <v>0.32111451437604976</v>
      </c>
      <c r="J5" s="28">
        <v>0.3769093433842492</v>
      </c>
      <c r="K5" s="1">
        <v>0.36171816126601353</v>
      </c>
      <c r="L5" s="1">
        <v>0.42238123633472469</v>
      </c>
      <c r="M5" s="1">
        <v>0.31563126252505014</v>
      </c>
      <c r="N5" s="1">
        <v>0.3363284975653833</v>
      </c>
      <c r="O5" s="1">
        <v>0.3282602208296031</v>
      </c>
      <c r="P5" s="1">
        <v>0.34979012592444531</v>
      </c>
      <c r="Q5" s="1">
        <v>0.30015007503751878</v>
      </c>
      <c r="R5" s="1">
        <v>0.3796583075232291</v>
      </c>
      <c r="S5" s="1">
        <v>0.30972125087421321</v>
      </c>
      <c r="T5" s="1">
        <v>0.30342220453641067</v>
      </c>
      <c r="U5" s="1">
        <v>0.31834460803820136</v>
      </c>
      <c r="V5" s="1">
        <v>0.26962252846015583</v>
      </c>
      <c r="W5" s="1">
        <v>0.53143487416023261</v>
      </c>
      <c r="X5" s="1">
        <v>0.3796583075232291</v>
      </c>
      <c r="Y5" s="1">
        <v>0.34968528324507941</v>
      </c>
      <c r="Z5" s="1">
        <v>0.35140562248995982</v>
      </c>
      <c r="AA5" s="9">
        <v>0.30373595221221017</v>
      </c>
    </row>
    <row r="6" spans="1:67" ht="18.75" x14ac:dyDescent="0.25">
      <c r="A6" s="30" t="s">
        <v>55</v>
      </c>
      <c r="B6" s="27">
        <v>10.895492217505559</v>
      </c>
      <c r="C6" s="1">
        <v>11.32075471698113</v>
      </c>
      <c r="D6" s="1">
        <v>10.822532402791625</v>
      </c>
      <c r="E6" s="1">
        <v>11.211867330343502</v>
      </c>
      <c r="F6" s="1">
        <v>10.9375</v>
      </c>
      <c r="G6" s="1">
        <v>10.54013875123885</v>
      </c>
      <c r="H6" s="1">
        <v>11.00380450687738</v>
      </c>
      <c r="I6" s="1">
        <v>10.893192372295227</v>
      </c>
      <c r="J6" s="28">
        <v>11.694108311842889</v>
      </c>
      <c r="K6" s="1">
        <v>11.107761868877168</v>
      </c>
      <c r="L6" s="1">
        <v>11.548399920492944</v>
      </c>
      <c r="M6" s="1">
        <v>11.112224448897797</v>
      </c>
      <c r="N6" s="1">
        <v>10.757492093770395</v>
      </c>
      <c r="O6" s="1">
        <v>11.618422361484134</v>
      </c>
      <c r="P6" s="1">
        <v>11.483110133919649</v>
      </c>
      <c r="Q6" s="1">
        <v>11.160580290145074</v>
      </c>
      <c r="R6" s="1">
        <v>11.529623338994902</v>
      </c>
      <c r="S6" s="1">
        <v>11.16495154361075</v>
      </c>
      <c r="T6" s="1">
        <v>11.281337047353761</v>
      </c>
      <c r="U6" s="1">
        <v>11.181854357341823</v>
      </c>
      <c r="V6" s="1">
        <v>11.354104254044337</v>
      </c>
      <c r="W6" s="1">
        <v>11.480998696480496</v>
      </c>
      <c r="X6" s="1">
        <v>11.229893096213408</v>
      </c>
      <c r="Y6" s="1">
        <v>11.139974023378958</v>
      </c>
      <c r="Z6" s="1">
        <v>11.244979919678714</v>
      </c>
      <c r="AA6" s="9">
        <v>11.288852890553812</v>
      </c>
    </row>
    <row r="7" spans="1:67" x14ac:dyDescent="0.25">
      <c r="A7" s="30" t="s">
        <v>13</v>
      </c>
      <c r="B7" s="27">
        <v>1.5767131594906003</v>
      </c>
      <c r="C7" s="1">
        <v>1.6710156563629064</v>
      </c>
      <c r="D7" s="1">
        <v>1.4805583250249252</v>
      </c>
      <c r="E7" s="1">
        <v>1.6016953329062147</v>
      </c>
      <c r="F7" s="1">
        <v>1.4923878205128205</v>
      </c>
      <c r="G7" s="1">
        <v>2.0664023785926657</v>
      </c>
      <c r="H7" s="1">
        <v>1.5120476051116967</v>
      </c>
      <c r="I7" s="1">
        <v>1.763659717419227</v>
      </c>
      <c r="J7" s="28">
        <v>1.7853600476096014</v>
      </c>
      <c r="K7" s="1">
        <v>1.5825169555388094</v>
      </c>
      <c r="L7" s="1">
        <v>1.9578612601868417</v>
      </c>
      <c r="M7" s="1">
        <v>1.5881763527054111</v>
      </c>
      <c r="N7" s="1">
        <v>1.4858691832739321</v>
      </c>
      <c r="O7" s="1">
        <v>1.7407738983388044</v>
      </c>
      <c r="P7" s="1">
        <v>1.8039176494103539</v>
      </c>
      <c r="Q7" s="1">
        <v>1.725862931465733</v>
      </c>
      <c r="R7" s="1">
        <v>1.8683185133379958</v>
      </c>
      <c r="S7" s="1">
        <v>1.3138175641922269</v>
      </c>
      <c r="T7" s="1">
        <v>1.636490250696379</v>
      </c>
      <c r="U7" s="1">
        <v>1.5220851571826504</v>
      </c>
      <c r="V7" s="1">
        <v>1.7076093469143199</v>
      </c>
      <c r="W7" s="1">
        <v>1.8550085230121329</v>
      </c>
      <c r="X7" s="1">
        <v>1.528624238185633</v>
      </c>
      <c r="Y7" s="1">
        <v>1.8982915376161453</v>
      </c>
      <c r="Z7" s="1">
        <v>1.6967871485943775</v>
      </c>
      <c r="AA7" s="9">
        <v>1.640174141945935</v>
      </c>
    </row>
    <row r="8" spans="1:67" x14ac:dyDescent="0.25">
      <c r="A8" s="30" t="s">
        <v>14</v>
      </c>
      <c r="B8" s="27">
        <v>6.0642813826561545E-2</v>
      </c>
      <c r="C8" s="1" t="s">
        <v>131</v>
      </c>
      <c r="D8" s="1" t="s">
        <v>131</v>
      </c>
      <c r="E8" s="1" t="s">
        <v>131</v>
      </c>
      <c r="F8" s="1" t="s">
        <v>131</v>
      </c>
      <c r="G8" s="1" t="s">
        <v>131</v>
      </c>
      <c r="H8" s="1">
        <v>4.3898156277436352E-2</v>
      </c>
      <c r="I8" s="1">
        <v>9.3864242663768388E-2</v>
      </c>
      <c r="J8" s="1" t="s">
        <v>131</v>
      </c>
      <c r="K8" s="1" t="s">
        <v>131</v>
      </c>
      <c r="L8" s="1">
        <v>4.9691910157026439E-2</v>
      </c>
      <c r="M8" s="1">
        <v>4.5090180360721446E-2</v>
      </c>
      <c r="N8" s="1">
        <v>5.0198283218713925E-2</v>
      </c>
      <c r="O8" s="1" t="s">
        <v>131</v>
      </c>
      <c r="P8" s="1" t="s">
        <v>131</v>
      </c>
      <c r="Q8" s="1" t="s">
        <v>131</v>
      </c>
      <c r="R8" s="1" t="s">
        <v>131</v>
      </c>
      <c r="S8" s="1" t="s">
        <v>131</v>
      </c>
      <c r="T8" s="1" t="s">
        <v>131</v>
      </c>
      <c r="U8" s="1" t="s">
        <v>131</v>
      </c>
      <c r="V8" s="1" t="s">
        <v>131</v>
      </c>
      <c r="W8" s="1" t="s">
        <v>131</v>
      </c>
      <c r="X8" s="1" t="s">
        <v>131</v>
      </c>
      <c r="Y8" s="1" t="s">
        <v>131</v>
      </c>
      <c r="Z8" s="1" t="s">
        <v>131</v>
      </c>
      <c r="AA8" s="9">
        <v>0.12149438088488407</v>
      </c>
    </row>
    <row r="9" spans="1:67" x14ac:dyDescent="0.25">
      <c r="A9" s="30" t="s">
        <v>15</v>
      </c>
      <c r="B9" s="27">
        <v>0.26783909440064685</v>
      </c>
      <c r="C9" s="1">
        <v>0.29104777197912485</v>
      </c>
      <c r="D9" s="1">
        <v>0.2293120638085743</v>
      </c>
      <c r="E9" s="1">
        <v>0.24641466660095612</v>
      </c>
      <c r="F9" s="1">
        <v>0.27043269230769235</v>
      </c>
      <c r="G9" s="1">
        <v>0.36174430128840429</v>
      </c>
      <c r="H9" s="1">
        <v>0.25851136474490299</v>
      </c>
      <c r="I9" s="1">
        <v>0.27171228139511905</v>
      </c>
      <c r="J9" s="28">
        <v>0.29756000793493359</v>
      </c>
      <c r="K9" s="1">
        <v>0.26124089424767644</v>
      </c>
      <c r="L9" s="1">
        <v>0.32299741602067183</v>
      </c>
      <c r="M9" s="1">
        <v>0.27054108216432871</v>
      </c>
      <c r="N9" s="1">
        <v>0.25099141609356962</v>
      </c>
      <c r="O9" s="1">
        <v>0.3282602208296031</v>
      </c>
      <c r="P9" s="1">
        <v>0.33979612232660406</v>
      </c>
      <c r="Q9" s="1">
        <v>0.2901450725362682</v>
      </c>
      <c r="R9" s="1">
        <v>0.35967629133779594</v>
      </c>
      <c r="S9" s="1">
        <v>0.24977520231791386</v>
      </c>
      <c r="T9" s="1">
        <v>0.30839633903700758</v>
      </c>
      <c r="U9" s="1">
        <v>0.2785515320334262</v>
      </c>
      <c r="V9" s="1">
        <v>0.31955262632314763</v>
      </c>
      <c r="W9" s="1">
        <v>0.33089341221297502</v>
      </c>
      <c r="X9" s="1">
        <v>0.31971225896692973</v>
      </c>
      <c r="Y9" s="1">
        <v>0.24977520231791386</v>
      </c>
      <c r="Z9" s="1">
        <v>0.28112449799196793</v>
      </c>
      <c r="AA9" s="9">
        <v>0.25311329351017514</v>
      </c>
    </row>
    <row r="10" spans="1:67" x14ac:dyDescent="0.25">
      <c r="A10" s="30" t="s">
        <v>16</v>
      </c>
      <c r="B10" s="27">
        <v>1.5463917525773194</v>
      </c>
      <c r="C10" s="1">
        <v>1.6158169409875551</v>
      </c>
      <c r="D10" s="1">
        <v>1.4307078763708874</v>
      </c>
      <c r="E10" s="1">
        <v>1.5573406929180427</v>
      </c>
      <c r="F10" s="1">
        <v>1.4172676282051282</v>
      </c>
      <c r="G10" s="1">
        <v>1.3429137760158572</v>
      </c>
      <c r="H10" s="1">
        <v>1.4535167300751146</v>
      </c>
      <c r="I10" s="1">
        <v>1.4721865428317358</v>
      </c>
      <c r="J10" s="28">
        <v>1.7258480460226147</v>
      </c>
      <c r="K10" s="1">
        <v>1.5373021853805577</v>
      </c>
      <c r="L10" s="1">
        <v>1.813754720731465</v>
      </c>
      <c r="M10" s="1">
        <v>1.5480961923847698</v>
      </c>
      <c r="N10" s="1">
        <v>1.4557502133427036</v>
      </c>
      <c r="O10" s="1">
        <v>1.7109320600815676</v>
      </c>
      <c r="P10" s="1">
        <v>1.7189686188287028</v>
      </c>
      <c r="Q10" s="1">
        <v>1.425712856428214</v>
      </c>
      <c r="R10" s="1">
        <v>1.618543311020082</v>
      </c>
      <c r="S10" s="1">
        <v>1.5985612948346488</v>
      </c>
      <c r="T10" s="1">
        <v>1.591723040191007</v>
      </c>
      <c r="U10" s="1">
        <v>1.532033426183844</v>
      </c>
      <c r="V10" s="1">
        <v>1.7076093469143199</v>
      </c>
      <c r="W10" s="1">
        <v>1.834954376817407</v>
      </c>
      <c r="X10" s="1">
        <v>1.6085523029273654</v>
      </c>
      <c r="Y10" s="1">
        <v>1.6085523029273654</v>
      </c>
      <c r="Z10" s="1">
        <v>1.6164658634538154</v>
      </c>
      <c r="AA10" s="9">
        <v>1.5288042928014578</v>
      </c>
    </row>
    <row r="11" spans="1:67" ht="18.75" x14ac:dyDescent="0.25">
      <c r="A11" s="30" t="s">
        <v>56</v>
      </c>
      <c r="B11" s="27">
        <v>3.8154437032544974</v>
      </c>
      <c r="C11" s="1">
        <v>3.9843436370935361</v>
      </c>
      <c r="D11" s="1">
        <v>3.8683948155533399</v>
      </c>
      <c r="E11" s="1">
        <v>4.1890493322162534</v>
      </c>
      <c r="F11" s="1">
        <v>3.5306490384615383</v>
      </c>
      <c r="G11" s="1">
        <v>3.3548067393458867</v>
      </c>
      <c r="H11" s="1">
        <v>4.0435079504438596</v>
      </c>
      <c r="I11" s="1">
        <v>3.8681948424068766</v>
      </c>
      <c r="J11" s="28">
        <v>3.4616147589763941</v>
      </c>
      <c r="K11" s="1">
        <v>3.7025872896257219</v>
      </c>
      <c r="L11" s="1">
        <v>3.9157225203736834</v>
      </c>
      <c r="M11" s="1">
        <v>3.8827655310621245</v>
      </c>
      <c r="N11" s="1">
        <v>3.6443953616786304</v>
      </c>
      <c r="O11" s="1">
        <v>4.3966975032328657</v>
      </c>
      <c r="P11" s="1">
        <v>4.0825504697181696</v>
      </c>
      <c r="Q11" s="1">
        <v>4.3721860930465235</v>
      </c>
      <c r="R11" s="1">
        <v>4.1162953341992203</v>
      </c>
      <c r="S11" s="1">
        <v>3.5168348486362273</v>
      </c>
      <c r="T11" s="1">
        <v>4.128531635495424</v>
      </c>
      <c r="U11" s="1">
        <v>4.1185833664942297</v>
      </c>
      <c r="V11" s="1">
        <v>3.5949670461354106</v>
      </c>
      <c r="W11" s="1">
        <v>3.5395568033690963</v>
      </c>
      <c r="X11" s="1">
        <v>4.0563492856429209</v>
      </c>
      <c r="Y11" s="1">
        <v>4.076331301828354</v>
      </c>
      <c r="Z11" s="1">
        <v>4.2771084337349397</v>
      </c>
      <c r="AA11" s="9">
        <v>3.9890655057203603</v>
      </c>
    </row>
    <row r="12" spans="1:67" ht="18.75" x14ac:dyDescent="0.25">
      <c r="A12" s="30" t="s">
        <v>57</v>
      </c>
      <c r="B12" s="27">
        <v>1.5868202951283608</v>
      </c>
      <c r="C12" s="1">
        <v>1.6007627458851865</v>
      </c>
      <c r="D12" s="1">
        <v>1.5902293120638087</v>
      </c>
      <c r="E12" s="1">
        <v>1.5819821595781383</v>
      </c>
      <c r="F12" s="1">
        <v>1.6025641025641026</v>
      </c>
      <c r="G12" s="1">
        <v>1.7938553022794845</v>
      </c>
      <c r="H12" s="1">
        <v>1.555945761389133</v>
      </c>
      <c r="I12" s="1">
        <v>1.6450943582649933</v>
      </c>
      <c r="J12" s="28">
        <v>1.5869867089863126</v>
      </c>
      <c r="K12" s="1">
        <v>1.6327555890479779</v>
      </c>
      <c r="L12" s="1">
        <v>1.5652951699463329</v>
      </c>
      <c r="M12" s="1">
        <v>1.6182364729458918</v>
      </c>
      <c r="N12" s="1">
        <v>1.4808493549520607</v>
      </c>
      <c r="O12" s="1">
        <v>1.7507211777578833</v>
      </c>
      <c r="P12" s="1">
        <v>1.7289626224265442</v>
      </c>
      <c r="Q12" s="1">
        <v>1.7308654327163584</v>
      </c>
      <c r="R12" s="1">
        <v>1.8183634728744129</v>
      </c>
      <c r="S12" s="1">
        <v>1.7484264162253971</v>
      </c>
      <c r="T12" s="1">
        <v>1.6961798647035415</v>
      </c>
      <c r="U12" s="1">
        <v>1.6315161161957819</v>
      </c>
      <c r="V12" s="1">
        <v>1.6576792490513281</v>
      </c>
      <c r="W12" s="1">
        <v>1.6143587686754237</v>
      </c>
      <c r="X12" s="1">
        <v>1.6884803676690976</v>
      </c>
      <c r="Y12" s="1">
        <v>1.6984713757618142</v>
      </c>
      <c r="Z12" s="1">
        <v>1.6465863453815262</v>
      </c>
      <c r="AA12" s="9">
        <v>1.6705477371671558</v>
      </c>
    </row>
    <row r="13" spans="1:67" x14ac:dyDescent="0.25">
      <c r="A13" s="30" t="s">
        <v>49</v>
      </c>
      <c r="B13" s="27">
        <v>0.23751768748736607</v>
      </c>
      <c r="C13" s="1">
        <v>0.28101164191087913</v>
      </c>
      <c r="D13" s="1">
        <v>0.23429710867397807</v>
      </c>
      <c r="E13" s="1">
        <v>0.27598442659307082</v>
      </c>
      <c r="F13" s="1">
        <v>0.23537660256410256</v>
      </c>
      <c r="G13" s="1">
        <v>0.39147670961347869</v>
      </c>
      <c r="H13" s="1">
        <v>0.23900107306604235</v>
      </c>
      <c r="I13" s="1">
        <v>0.29147317458749133</v>
      </c>
      <c r="J13" s="28">
        <v>0.34715334259075581</v>
      </c>
      <c r="K13" s="1">
        <v>0.25621703089675962</v>
      </c>
      <c r="L13" s="1">
        <v>0.34287418008348242</v>
      </c>
      <c r="M13" s="1">
        <v>0.25551102204408821</v>
      </c>
      <c r="N13" s="1">
        <v>0.25099141609356962</v>
      </c>
      <c r="O13" s="1">
        <v>0.29841838257236641</v>
      </c>
      <c r="P13" s="1">
        <v>0.31481111333200079</v>
      </c>
      <c r="Q13" s="1">
        <v>0.26513256628314164</v>
      </c>
      <c r="R13" s="1">
        <v>0.32970326705964631</v>
      </c>
      <c r="S13" s="1">
        <v>0.29973024278149663</v>
      </c>
      <c r="T13" s="1">
        <v>0.25865499403103859</v>
      </c>
      <c r="U13" s="1">
        <v>0.24870672502984481</v>
      </c>
      <c r="V13" s="1">
        <v>0.28959456760535252</v>
      </c>
      <c r="W13" s="1">
        <v>0.33089341221297502</v>
      </c>
      <c r="X13" s="1">
        <v>0.23978419422519731</v>
      </c>
      <c r="Y13" s="1">
        <v>0.29973024278149663</v>
      </c>
      <c r="Z13" s="1">
        <v>0.27108433734939763</v>
      </c>
      <c r="AA13" s="9">
        <v>0.24298876176976814</v>
      </c>
    </row>
    <row r="14" spans="1:67" x14ac:dyDescent="0.25">
      <c r="A14" s="30" t="s">
        <v>145</v>
      </c>
      <c r="B14" s="27">
        <f>SUM(B4:B13)</f>
        <v>93.895290074792811</v>
      </c>
      <c r="C14" s="1">
        <f t="shared" ref="C14:F14" si="0">SUM(C4:C13)</f>
        <v>95.900240867121639</v>
      </c>
      <c r="D14" s="1">
        <f t="shared" si="0"/>
        <v>96.246261216350973</v>
      </c>
      <c r="E14" s="1">
        <f t="shared" si="0"/>
        <v>95.594105761174916</v>
      </c>
      <c r="F14" s="1">
        <f t="shared" si="0"/>
        <v>95.462740384615358</v>
      </c>
      <c r="G14" s="1">
        <f t="shared" ref="G14:N14" si="1">SUM(G4:G13)</f>
        <v>94.633300297324084</v>
      </c>
      <c r="H14" s="1">
        <f t="shared" si="1"/>
        <v>95.951614476636422</v>
      </c>
      <c r="I14" s="1">
        <f t="shared" si="1"/>
        <v>95.356190099792528</v>
      </c>
      <c r="J14" s="1">
        <f t="shared" si="1"/>
        <v>95.268795873834577</v>
      </c>
      <c r="K14" s="1">
        <f t="shared" si="1"/>
        <v>95.438332077367477</v>
      </c>
      <c r="L14" s="1">
        <f t="shared" si="1"/>
        <v>95.035778175313055</v>
      </c>
      <c r="M14" s="1">
        <f t="shared" si="1"/>
        <v>95.420841683366746</v>
      </c>
      <c r="N14" s="1">
        <f t="shared" si="1"/>
        <v>92.565634255308495</v>
      </c>
      <c r="O14" s="1">
        <v>95.444146026061873</v>
      </c>
      <c r="P14" s="1">
        <v>94.283429942034786</v>
      </c>
      <c r="Q14" s="1">
        <v>96.913456728364196</v>
      </c>
      <c r="R14" s="1">
        <v>94.474972524727718</v>
      </c>
      <c r="S14" s="1">
        <v>93.141172944350089</v>
      </c>
      <c r="T14" s="1">
        <v>95.388977317946683</v>
      </c>
      <c r="U14" s="1">
        <v>95.453641066454438</v>
      </c>
      <c r="V14" s="1">
        <v>95.156780507289795</v>
      </c>
      <c r="W14" s="1">
        <v>94.645542966008222</v>
      </c>
      <c r="X14" s="1">
        <v>94.924567888899972</v>
      </c>
      <c r="Y14" s="1">
        <v>94.724747727045639</v>
      </c>
      <c r="Z14" s="1">
        <v>95.813253012048179</v>
      </c>
      <c r="AA14" s="9">
        <f t="shared" ref="AA14" si="2">SUM(AA4:AA13)</f>
        <v>96.588032803482818</v>
      </c>
    </row>
    <row r="15" spans="1:67" ht="18.75" x14ac:dyDescent="0.25">
      <c r="A15" s="30" t="s">
        <v>141</v>
      </c>
      <c r="B15" s="27">
        <v>6.0123308823032859</v>
      </c>
      <c r="C15" s="1">
        <v>4.0737271548245868</v>
      </c>
      <c r="D15" s="1">
        <v>4.1001523329389977</v>
      </c>
      <c r="E15" s="1">
        <v>4.4019968480066609</v>
      </c>
      <c r="F15" s="1">
        <v>4.5426172017631377</v>
      </c>
      <c r="G15" s="1">
        <v>5.6619090467806892</v>
      </c>
      <c r="H15" s="1">
        <v>4.3688989420748534</v>
      </c>
      <c r="I15" s="1">
        <v>4.4042134071334003</v>
      </c>
      <c r="J15" s="29">
        <v>4.9523468218055253</v>
      </c>
      <c r="K15" s="1">
        <v>4.062138044755887</v>
      </c>
      <c r="L15" s="1">
        <v>4.2640657729961635</v>
      </c>
      <c r="M15" s="1">
        <v>4.8323589850382618</v>
      </c>
      <c r="N15" s="1">
        <v>6.9990001777594433</v>
      </c>
      <c r="O15" s="1">
        <v>4.3691714344195667</v>
      </c>
      <c r="P15" s="1">
        <v>5.2415393863326036</v>
      </c>
      <c r="Q15" s="1">
        <v>3.3447370914081604</v>
      </c>
      <c r="R15" s="1">
        <v>5.2692287404296714</v>
      </c>
      <c r="S15" s="1">
        <v>6.7288826717199965</v>
      </c>
      <c r="T15" s="1">
        <v>4.4377305128573594</v>
      </c>
      <c r="U15" s="1">
        <v>4.6267635121290906</v>
      </c>
      <c r="V15" s="1">
        <v>4.8728312084546195</v>
      </c>
      <c r="W15" s="1">
        <v>5.5784984383822289</v>
      </c>
      <c r="X15" s="1">
        <v>5.4423817049657153</v>
      </c>
      <c r="Y15" s="1">
        <v>5.5352217621453965</v>
      </c>
      <c r="Z15" s="1">
        <v>4.0239942577568106</v>
      </c>
      <c r="AA15" s="9">
        <v>3.0690142769346358</v>
      </c>
    </row>
    <row r="16" spans="1:67" s="17" customFormat="1" ht="18.75" x14ac:dyDescent="0.25">
      <c r="A16" s="31" t="s">
        <v>140</v>
      </c>
      <c r="B16" s="27">
        <f t="shared" ref="B16:AA16" si="3">B15+B14</f>
        <v>99.9076209570961</v>
      </c>
      <c r="C16" s="1">
        <f t="shared" si="3"/>
        <v>99.97396802194622</v>
      </c>
      <c r="D16" s="1">
        <f t="shared" si="3"/>
        <v>100.34641354928998</v>
      </c>
      <c r="E16" s="1">
        <f t="shared" si="3"/>
        <v>99.996102609181577</v>
      </c>
      <c r="F16" s="1">
        <f t="shared" si="3"/>
        <v>100.00535758637849</v>
      </c>
      <c r="G16" s="1">
        <f t="shared" si="3"/>
        <v>100.29520934410478</v>
      </c>
      <c r="H16" s="1">
        <f t="shared" si="3"/>
        <v>100.32051341871127</v>
      </c>
      <c r="I16" s="1">
        <f t="shared" si="3"/>
        <v>99.760403506925925</v>
      </c>
      <c r="J16" s="1">
        <f t="shared" si="3"/>
        <v>100.2211426956401</v>
      </c>
      <c r="K16" s="1">
        <f t="shared" si="3"/>
        <v>99.50047012212336</v>
      </c>
      <c r="L16" s="1">
        <f t="shared" si="3"/>
        <v>99.299843948309217</v>
      </c>
      <c r="M16" s="1">
        <f t="shared" si="3"/>
        <v>100.25320066840501</v>
      </c>
      <c r="N16" s="1">
        <f t="shared" si="3"/>
        <v>99.564634433067937</v>
      </c>
      <c r="O16" s="4">
        <f t="shared" si="3"/>
        <v>99.813317460481443</v>
      </c>
      <c r="P16" s="4">
        <f t="shared" si="3"/>
        <v>99.524969328367391</v>
      </c>
      <c r="Q16" s="4">
        <f t="shared" si="3"/>
        <v>100.25819381977236</v>
      </c>
      <c r="R16" s="4">
        <f t="shared" si="3"/>
        <v>99.744201265157386</v>
      </c>
      <c r="S16" s="4">
        <f t="shared" si="3"/>
        <v>99.87005561607009</v>
      </c>
      <c r="T16" s="4">
        <f t="shared" si="3"/>
        <v>99.82670783080404</v>
      </c>
      <c r="U16" s="4">
        <f t="shared" si="3"/>
        <v>100.08040457858353</v>
      </c>
      <c r="V16" s="4">
        <f t="shared" si="3"/>
        <v>100.02961171574441</v>
      </c>
      <c r="W16" s="4">
        <f t="shared" si="3"/>
        <v>100.22404140439045</v>
      </c>
      <c r="X16" s="4">
        <f t="shared" si="3"/>
        <v>100.36694959386568</v>
      </c>
      <c r="Y16" s="4">
        <f t="shared" si="3"/>
        <v>100.25996948919104</v>
      </c>
      <c r="Z16" s="4">
        <f t="shared" si="3"/>
        <v>99.83724726980499</v>
      </c>
      <c r="AA16" s="10">
        <f t="shared" si="3"/>
        <v>99.657047080417456</v>
      </c>
    </row>
    <row r="17" spans="1:28" ht="19.5" thickBot="1" x14ac:dyDescent="0.3">
      <c r="A17" s="30" t="s">
        <v>124</v>
      </c>
      <c r="B17" s="54">
        <v>50</v>
      </c>
      <c r="C17" s="46">
        <v>35</v>
      </c>
      <c r="D17" s="46">
        <v>34</v>
      </c>
      <c r="E17" s="46">
        <v>38</v>
      </c>
      <c r="F17" s="46">
        <v>37</v>
      </c>
      <c r="G17" s="46">
        <v>48</v>
      </c>
      <c r="H17" s="46">
        <v>37</v>
      </c>
      <c r="I17" s="46">
        <v>38</v>
      </c>
      <c r="J17" s="46">
        <v>41</v>
      </c>
      <c r="K17" s="46">
        <v>34</v>
      </c>
      <c r="L17" s="48">
        <v>38</v>
      </c>
      <c r="M17" s="48">
        <v>40</v>
      </c>
      <c r="N17" s="48">
        <v>58</v>
      </c>
      <c r="O17" s="46">
        <v>39</v>
      </c>
      <c r="P17" s="46">
        <v>46</v>
      </c>
      <c r="Q17" s="46">
        <v>30</v>
      </c>
      <c r="R17" s="46">
        <v>46</v>
      </c>
      <c r="S17" s="46">
        <v>55</v>
      </c>
      <c r="T17" s="46">
        <v>38</v>
      </c>
      <c r="U17" s="46">
        <v>39</v>
      </c>
      <c r="V17" s="46">
        <v>41</v>
      </c>
      <c r="W17" s="46">
        <v>47</v>
      </c>
      <c r="X17" s="46">
        <v>46</v>
      </c>
      <c r="Y17" s="46">
        <v>48</v>
      </c>
      <c r="Z17" s="46">
        <v>35</v>
      </c>
      <c r="AA17" s="47">
        <v>27</v>
      </c>
      <c r="AB17" s="52"/>
    </row>
    <row r="18" spans="1:28" x14ac:dyDescent="0.25">
      <c r="A18" s="18" t="s">
        <v>142</v>
      </c>
      <c r="B18" s="24">
        <v>7.0145083388434797</v>
      </c>
      <c r="C18" s="19">
        <v>4.9659672444929503</v>
      </c>
      <c r="D18" s="19">
        <v>4.6043831405216151</v>
      </c>
      <c r="E18" s="19">
        <v>3.9094317797474698</v>
      </c>
      <c r="F18" s="19">
        <v>5.0290485545888304</v>
      </c>
      <c r="G18" s="19">
        <v>6.3012613669697899</v>
      </c>
      <c r="H18" s="19">
        <v>4.5214590362212697</v>
      </c>
      <c r="I18" s="19">
        <v>5.6023837902264599</v>
      </c>
      <c r="J18" s="19">
        <v>5.7541297851947899</v>
      </c>
      <c r="K18" s="19">
        <v>5.3381243262666187</v>
      </c>
      <c r="L18" s="20">
        <v>5.6449532408900298</v>
      </c>
      <c r="M18" s="20">
        <v>4.774291820124585</v>
      </c>
      <c r="N18" s="20">
        <v>7.2052959361978601</v>
      </c>
      <c r="O18" s="19">
        <v>4.82853801169591</v>
      </c>
      <c r="P18" s="19">
        <v>6.3516199006367646</v>
      </c>
      <c r="Q18" s="19">
        <v>3.59547146694312</v>
      </c>
      <c r="R18" s="19">
        <v>6.4374065370647298</v>
      </c>
      <c r="S18" s="19">
        <v>6.8794718909710388</v>
      </c>
      <c r="T18" s="19">
        <v>5.1899059492563397</v>
      </c>
      <c r="U18" s="19">
        <v>5.1736446908047329</v>
      </c>
      <c r="V18" s="19">
        <v>5.8128221435699903</v>
      </c>
      <c r="W18" s="19">
        <v>5.9583004620759601</v>
      </c>
      <c r="X18" s="19">
        <v>5.6353658536585396</v>
      </c>
      <c r="Y18" s="19">
        <v>6.2997012181107799</v>
      </c>
      <c r="Z18" s="19">
        <v>4.4457557730442003</v>
      </c>
      <c r="AA18" s="26">
        <v>3.5332026997605053</v>
      </c>
    </row>
    <row r="19" spans="1:28" ht="18.75" x14ac:dyDescent="0.25">
      <c r="A19" s="71" t="s">
        <v>143</v>
      </c>
      <c r="B19" s="27">
        <f>0.8458*B18</f>
        <v>5.9328711529938154</v>
      </c>
      <c r="C19" s="1">
        <f t="shared" ref="C19:AA19" si="4">0.8458*C18</f>
        <v>4.2002150953921378</v>
      </c>
      <c r="D19" s="1">
        <f t="shared" si="4"/>
        <v>3.8943872602531822</v>
      </c>
      <c r="E19" s="1">
        <f t="shared" si="4"/>
        <v>3.3065973993104101</v>
      </c>
      <c r="F19" s="1">
        <f t="shared" si="4"/>
        <v>4.2535692674712324</v>
      </c>
      <c r="G19" s="1">
        <f t="shared" si="4"/>
        <v>5.3296068641830479</v>
      </c>
      <c r="H19" s="1">
        <f t="shared" si="4"/>
        <v>3.82425005283595</v>
      </c>
      <c r="I19" s="1">
        <f t="shared" si="4"/>
        <v>4.7384962097735395</v>
      </c>
      <c r="J19" s="1">
        <f t="shared" si="4"/>
        <v>4.8668429723177535</v>
      </c>
      <c r="K19" s="1">
        <f t="shared" si="4"/>
        <v>4.5149855551563061</v>
      </c>
      <c r="L19" s="1">
        <f t="shared" si="4"/>
        <v>4.7745014511447872</v>
      </c>
      <c r="M19" s="1">
        <f t="shared" si="4"/>
        <v>4.0380960214613744</v>
      </c>
      <c r="N19" s="1">
        <f t="shared" si="4"/>
        <v>6.0942393028361499</v>
      </c>
      <c r="O19" s="1">
        <f t="shared" si="4"/>
        <v>4.0839774502924007</v>
      </c>
      <c r="P19" s="1">
        <f t="shared" si="4"/>
        <v>5.3722001119585752</v>
      </c>
      <c r="Q19" s="1">
        <f t="shared" si="4"/>
        <v>3.0410497667404908</v>
      </c>
      <c r="R19" s="1">
        <f t="shared" si="4"/>
        <v>5.4447584490493481</v>
      </c>
      <c r="S19" s="1">
        <f t="shared" si="4"/>
        <v>5.8186573253833043</v>
      </c>
      <c r="T19" s="1">
        <f t="shared" si="4"/>
        <v>4.3896224518810119</v>
      </c>
      <c r="U19" s="1">
        <f t="shared" si="4"/>
        <v>4.3758686794826431</v>
      </c>
      <c r="V19" s="1">
        <f t="shared" si="4"/>
        <v>4.9164849690314973</v>
      </c>
      <c r="W19" s="1">
        <f t="shared" si="4"/>
        <v>5.0395305308238472</v>
      </c>
      <c r="X19" s="1">
        <f t="shared" si="4"/>
        <v>4.7663924390243926</v>
      </c>
      <c r="Y19" s="1">
        <f t="shared" si="4"/>
        <v>5.328287290278098</v>
      </c>
      <c r="Z19" s="1">
        <f t="shared" si="4"/>
        <v>3.7602202328407848</v>
      </c>
      <c r="AA19" s="1">
        <f t="shared" si="4"/>
        <v>2.9883828434574355</v>
      </c>
      <c r="AB19" s="69"/>
    </row>
    <row r="20" spans="1:28" s="17" customFormat="1" ht="19.5" thickBot="1" x14ac:dyDescent="0.3">
      <c r="A20" s="36" t="s">
        <v>146</v>
      </c>
      <c r="B20" s="63">
        <f t="shared" ref="B20:AA20" si="5">B19+B14</f>
        <v>99.828161227786623</v>
      </c>
      <c r="C20" s="64">
        <f t="shared" si="5"/>
        <v>100.10045596251378</v>
      </c>
      <c r="D20" s="64">
        <f t="shared" si="5"/>
        <v>100.14064847660416</v>
      </c>
      <c r="E20" s="64">
        <f t="shared" si="5"/>
        <v>98.900703160485321</v>
      </c>
      <c r="F20" s="64">
        <f t="shared" si="5"/>
        <v>99.716309652086593</v>
      </c>
      <c r="G20" s="64">
        <f t="shared" si="5"/>
        <v>99.962907161507133</v>
      </c>
      <c r="H20" s="64">
        <f t="shared" si="5"/>
        <v>99.775864529472372</v>
      </c>
      <c r="I20" s="64">
        <f t="shared" si="5"/>
        <v>100.09468630956607</v>
      </c>
      <c r="J20" s="64">
        <f t="shared" si="5"/>
        <v>100.13563884615233</v>
      </c>
      <c r="K20" s="64">
        <f t="shared" si="5"/>
        <v>99.953317632523778</v>
      </c>
      <c r="L20" s="64">
        <f t="shared" si="5"/>
        <v>99.810279626457842</v>
      </c>
      <c r="M20" s="64">
        <f t="shared" si="5"/>
        <v>99.458937704828116</v>
      </c>
      <c r="N20" s="64">
        <f t="shared" si="5"/>
        <v>98.659873558144639</v>
      </c>
      <c r="O20" s="64">
        <f t="shared" si="5"/>
        <v>99.528123476354267</v>
      </c>
      <c r="P20" s="64">
        <f t="shared" si="5"/>
        <v>99.655630053993363</v>
      </c>
      <c r="Q20" s="64">
        <f t="shared" si="5"/>
        <v>99.954506495104681</v>
      </c>
      <c r="R20" s="64">
        <f t="shared" si="5"/>
        <v>99.919730973777064</v>
      </c>
      <c r="S20" s="64">
        <f t="shared" si="5"/>
        <v>98.959830269733388</v>
      </c>
      <c r="T20" s="64">
        <f t="shared" si="5"/>
        <v>99.778599769827693</v>
      </c>
      <c r="U20" s="64">
        <f t="shared" si="5"/>
        <v>99.829509745937088</v>
      </c>
      <c r="V20" s="64">
        <f t="shared" si="5"/>
        <v>100.0732654763213</v>
      </c>
      <c r="W20" s="64">
        <f t="shared" si="5"/>
        <v>99.685073496832075</v>
      </c>
      <c r="X20" s="64">
        <f t="shared" si="5"/>
        <v>99.690960327924358</v>
      </c>
      <c r="Y20" s="64">
        <f t="shared" si="5"/>
        <v>100.05303501732374</v>
      </c>
      <c r="Z20" s="64">
        <f t="shared" si="5"/>
        <v>99.573473244888959</v>
      </c>
      <c r="AA20" s="65">
        <f t="shared" si="5"/>
        <v>99.576415646940248</v>
      </c>
    </row>
    <row r="21" spans="1:28" ht="18.75" x14ac:dyDescent="0.25">
      <c r="A21" s="30" t="s">
        <v>59</v>
      </c>
      <c r="B21" s="27">
        <v>0.54090596126510304</v>
      </c>
      <c r="C21" s="1">
        <v>0.38935298566141302</v>
      </c>
      <c r="D21" s="1">
        <v>0.35513762320996839</v>
      </c>
      <c r="E21" s="1">
        <v>0.35297305347111335</v>
      </c>
      <c r="F21" s="1">
        <v>0.37728033472803302</v>
      </c>
      <c r="G21" s="1">
        <v>0.45222929936305734</v>
      </c>
      <c r="H21" s="1">
        <v>0.32564102564102565</v>
      </c>
      <c r="I21" s="1">
        <v>0.41875000000000001</v>
      </c>
      <c r="J21" s="1">
        <v>0.40445269016697588</v>
      </c>
      <c r="K21" s="1">
        <v>0.34656084656084657</v>
      </c>
      <c r="L21" s="3">
        <v>0.28915662650602408</v>
      </c>
      <c r="M21" s="3">
        <v>0.390625</v>
      </c>
      <c r="N21" s="3">
        <v>0.62342146189735603</v>
      </c>
      <c r="O21" s="1">
        <v>0.39817527010804299</v>
      </c>
      <c r="P21" s="1">
        <v>0.49939831528279183</v>
      </c>
      <c r="Q21" s="1">
        <v>0.31066945606694563</v>
      </c>
      <c r="R21" s="1">
        <v>0.49003147953830012</v>
      </c>
      <c r="S21" s="1">
        <v>0.59907407407407398</v>
      </c>
      <c r="T21" s="1">
        <v>0.39164835164835199</v>
      </c>
      <c r="U21" s="1">
        <v>0.38172920065252852</v>
      </c>
      <c r="V21" s="1">
        <v>0.39566395663956638</v>
      </c>
      <c r="W21" s="1">
        <v>0.44649446494464945</v>
      </c>
      <c r="X21" s="1">
        <v>0.41958041958041958</v>
      </c>
      <c r="Y21" s="1">
        <v>0.42499999999999999</v>
      </c>
      <c r="Z21" s="1">
        <v>0.26040428061831156</v>
      </c>
      <c r="AA21" s="10">
        <v>0.32838709677419398</v>
      </c>
    </row>
    <row r="22" spans="1:28" ht="18.75" x14ac:dyDescent="0.25">
      <c r="A22" s="30" t="s">
        <v>144</v>
      </c>
      <c r="B22" s="1">
        <f>11.494*B21</f>
        <v>6.2171731187810941</v>
      </c>
      <c r="C22" s="1">
        <f t="shared" ref="C22:AA22" si="6">11.494*C21</f>
        <v>4.4752232171922808</v>
      </c>
      <c r="D22" s="1">
        <f t="shared" si="6"/>
        <v>4.0819518411753766</v>
      </c>
      <c r="E22" s="1">
        <f t="shared" si="6"/>
        <v>4.0570722765969771</v>
      </c>
      <c r="F22" s="1">
        <f t="shared" si="6"/>
        <v>4.3364601673640113</v>
      </c>
      <c r="G22" s="1">
        <f t="shared" si="6"/>
        <v>5.1979235668789805</v>
      </c>
      <c r="H22" s="1">
        <f t="shared" si="6"/>
        <v>3.7429179487179489</v>
      </c>
      <c r="I22" s="1">
        <f t="shared" si="6"/>
        <v>4.8131124999999999</v>
      </c>
      <c r="J22" s="1">
        <f t="shared" si="6"/>
        <v>4.6487792207792209</v>
      </c>
      <c r="K22" s="1">
        <f t="shared" si="6"/>
        <v>3.9833703703703702</v>
      </c>
      <c r="L22" s="1">
        <f t="shared" si="6"/>
        <v>3.3235662650602409</v>
      </c>
      <c r="M22" s="1">
        <f t="shared" si="6"/>
        <v>4.4898437500000004</v>
      </c>
      <c r="N22" s="1">
        <f t="shared" si="6"/>
        <v>7.1656062830482101</v>
      </c>
      <c r="O22" s="1">
        <f t="shared" si="6"/>
        <v>4.5766265546218463</v>
      </c>
      <c r="P22" s="1">
        <f t="shared" si="6"/>
        <v>5.7400842358604089</v>
      </c>
      <c r="Q22" s="1">
        <f t="shared" si="6"/>
        <v>3.5708347280334731</v>
      </c>
      <c r="R22" s="1">
        <f t="shared" si="6"/>
        <v>5.6324218258132213</v>
      </c>
      <c r="S22" s="1">
        <f t="shared" si="6"/>
        <v>6.8857574074074064</v>
      </c>
      <c r="T22" s="1">
        <f t="shared" si="6"/>
        <v>4.5016061538461578</v>
      </c>
      <c r="U22" s="1">
        <f t="shared" si="6"/>
        <v>4.3875954323001629</v>
      </c>
      <c r="V22" s="1">
        <f t="shared" si="6"/>
        <v>4.547761517615176</v>
      </c>
      <c r="W22" s="1">
        <f t="shared" si="6"/>
        <v>5.1320073800738006</v>
      </c>
      <c r="X22" s="1">
        <f t="shared" si="6"/>
        <v>4.8226573426573429</v>
      </c>
      <c r="Y22" s="1">
        <f t="shared" si="6"/>
        <v>4.8849499999999999</v>
      </c>
      <c r="Z22" s="1">
        <f t="shared" si="6"/>
        <v>2.9930868014268728</v>
      </c>
      <c r="AA22" s="9">
        <f t="shared" si="6"/>
        <v>3.7744812903225853</v>
      </c>
    </row>
    <row r="23" spans="1:28" s="17" customFormat="1" ht="19.5" thickBot="1" x14ac:dyDescent="0.3">
      <c r="A23" s="36" t="s">
        <v>147</v>
      </c>
      <c r="B23" s="63">
        <f t="shared" ref="B23:AA23" si="7">B22+B14</f>
        <v>100.1124631935739</v>
      </c>
      <c r="C23" s="64">
        <f t="shared" si="7"/>
        <v>100.37546408431392</v>
      </c>
      <c r="D23" s="64">
        <f t="shared" si="7"/>
        <v>100.32821305752636</v>
      </c>
      <c r="E23" s="64">
        <f t="shared" si="7"/>
        <v>99.651178037771899</v>
      </c>
      <c r="F23" s="64">
        <f t="shared" si="7"/>
        <v>99.799200551979368</v>
      </c>
      <c r="G23" s="64">
        <f t="shared" si="7"/>
        <v>99.831223864203068</v>
      </c>
      <c r="H23" s="64">
        <f t="shared" si="7"/>
        <v>99.694532425354367</v>
      </c>
      <c r="I23" s="64">
        <f t="shared" si="7"/>
        <v>100.16930259979253</v>
      </c>
      <c r="J23" s="64">
        <f t="shared" si="7"/>
        <v>99.917575094613795</v>
      </c>
      <c r="K23" s="64">
        <f t="shared" si="7"/>
        <v>99.421702447737843</v>
      </c>
      <c r="L23" s="64">
        <f t="shared" si="7"/>
        <v>98.359344440373292</v>
      </c>
      <c r="M23" s="64">
        <f t="shared" si="7"/>
        <v>99.910685433366751</v>
      </c>
      <c r="N23" s="64">
        <f t="shared" si="7"/>
        <v>99.731240538356701</v>
      </c>
      <c r="O23" s="64">
        <f t="shared" si="7"/>
        <v>100.02077258068371</v>
      </c>
      <c r="P23" s="64">
        <f t="shared" si="7"/>
        <v>100.02351417789519</v>
      </c>
      <c r="Q23" s="64">
        <f t="shared" si="7"/>
        <v>100.48429145639767</v>
      </c>
      <c r="R23" s="64">
        <f t="shared" si="7"/>
        <v>100.10739435054094</v>
      </c>
      <c r="S23" s="64">
        <f t="shared" si="7"/>
        <v>100.0269303517575</v>
      </c>
      <c r="T23" s="64">
        <f t="shared" si="7"/>
        <v>99.890583471792837</v>
      </c>
      <c r="U23" s="64">
        <f t="shared" si="7"/>
        <v>99.841236498754597</v>
      </c>
      <c r="V23" s="64">
        <f t="shared" si="7"/>
        <v>99.704542024904967</v>
      </c>
      <c r="W23" s="64">
        <f t="shared" si="7"/>
        <v>99.777550346082023</v>
      </c>
      <c r="X23" s="64">
        <f t="shared" si="7"/>
        <v>99.747225231557309</v>
      </c>
      <c r="Y23" s="64">
        <f t="shared" si="7"/>
        <v>99.609697727045642</v>
      </c>
      <c r="Z23" s="64">
        <f t="shared" si="7"/>
        <v>98.806339813475049</v>
      </c>
      <c r="AA23" s="65">
        <f t="shared" si="7"/>
        <v>100.3625140938054</v>
      </c>
    </row>
    <row r="25" spans="1:28" ht="16.5" thickBot="1" x14ac:dyDescent="0.3"/>
    <row r="26" spans="1:28" x14ac:dyDescent="0.25">
      <c r="A26" s="26" t="s">
        <v>126</v>
      </c>
      <c r="B26" s="19" t="s">
        <v>102</v>
      </c>
      <c r="C26" s="20" t="s">
        <v>103</v>
      </c>
      <c r="D26" s="19" t="s">
        <v>104</v>
      </c>
      <c r="E26" s="20" t="s">
        <v>105</v>
      </c>
      <c r="F26" s="20" t="s">
        <v>106</v>
      </c>
      <c r="G26" s="20" t="s">
        <v>107</v>
      </c>
      <c r="H26" s="20" t="s">
        <v>108</v>
      </c>
      <c r="I26" s="20" t="s">
        <v>109</v>
      </c>
      <c r="J26" s="20" t="s">
        <v>110</v>
      </c>
      <c r="K26" s="20" t="s">
        <v>111</v>
      </c>
      <c r="L26" s="20" t="s">
        <v>112</v>
      </c>
      <c r="M26" s="22" t="s">
        <v>113</v>
      </c>
      <c r="N26" s="22" t="s">
        <v>114</v>
      </c>
      <c r="O26" s="22" t="s">
        <v>115</v>
      </c>
      <c r="P26" s="22" t="s">
        <v>116</v>
      </c>
      <c r="Q26" s="22" t="s">
        <v>117</v>
      </c>
      <c r="R26" s="22" t="s">
        <v>118</v>
      </c>
      <c r="S26" s="22" t="s">
        <v>119</v>
      </c>
      <c r="T26" s="22" t="s">
        <v>120</v>
      </c>
      <c r="U26" s="22" t="s">
        <v>121</v>
      </c>
      <c r="V26" s="32" t="s">
        <v>122</v>
      </c>
    </row>
    <row r="27" spans="1:28" ht="16.5" thickBot="1" x14ac:dyDescent="0.3">
      <c r="A27" s="78" t="s">
        <v>128</v>
      </c>
      <c r="B27" s="82" t="s">
        <v>127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4"/>
    </row>
    <row r="28" spans="1:28" ht="18.75" x14ac:dyDescent="0.25">
      <c r="A28" s="30" t="s">
        <v>53</v>
      </c>
      <c r="B28" s="1">
        <v>76.05</v>
      </c>
      <c r="C28" s="28">
        <v>76.183647552994032</v>
      </c>
      <c r="D28" s="1">
        <v>75.688282250911612</v>
      </c>
      <c r="E28" s="1">
        <v>75.401077375122441</v>
      </c>
      <c r="F28" s="1">
        <v>75.588487386773153</v>
      </c>
      <c r="G28" s="1">
        <v>75.598939929328623</v>
      </c>
      <c r="H28" s="1">
        <v>74.427561837455841</v>
      </c>
      <c r="I28" s="1">
        <v>76.107615407233169</v>
      </c>
      <c r="J28" s="1">
        <v>75.7533274179237</v>
      </c>
      <c r="K28" s="28">
        <v>75.359766195811005</v>
      </c>
      <c r="L28" s="1">
        <v>75.451508936419572</v>
      </c>
      <c r="M28" s="1">
        <v>75.592039800995039</v>
      </c>
      <c r="N28" s="28">
        <v>75.479395197153863</v>
      </c>
      <c r="O28" s="1">
        <v>76.047237869354674</v>
      </c>
      <c r="P28" s="1">
        <v>76.28579899199525</v>
      </c>
      <c r="Q28" s="1">
        <v>75.21913247821405</v>
      </c>
      <c r="R28" s="1">
        <v>75.860808021232671</v>
      </c>
      <c r="S28" s="1">
        <v>75.112424019607843</v>
      </c>
      <c r="T28" s="1">
        <v>75.655888235294114</v>
      </c>
      <c r="U28" s="1">
        <v>75.198652941176476</v>
      </c>
      <c r="V28" s="9">
        <v>73.700366666666667</v>
      </c>
    </row>
    <row r="29" spans="1:28" ht="18.75" x14ac:dyDescent="0.25">
      <c r="A29" s="30" t="s">
        <v>54</v>
      </c>
      <c r="B29" s="1">
        <v>0.34667194928684625</v>
      </c>
      <c r="C29" s="28">
        <v>0.29891569795838624</v>
      </c>
      <c r="D29" s="1">
        <v>0.25130580467133146</v>
      </c>
      <c r="E29" s="1">
        <v>0.30969637610186096</v>
      </c>
      <c r="F29" s="1">
        <v>0.30797701373332032</v>
      </c>
      <c r="G29" s="1">
        <v>0.2553003533568905</v>
      </c>
      <c r="H29" s="1">
        <v>0.28032979976442879</v>
      </c>
      <c r="I29" s="1">
        <v>0.30491032049397238</v>
      </c>
      <c r="J29" s="1">
        <v>0.30168589174800353</v>
      </c>
      <c r="K29" s="28">
        <v>0.3179736970287384</v>
      </c>
      <c r="L29" s="1">
        <v>0.3237620861412247</v>
      </c>
      <c r="M29" s="1">
        <v>0.31840796019900502</v>
      </c>
      <c r="N29" s="28">
        <v>0.32256151793655496</v>
      </c>
      <c r="O29" s="1">
        <v>0.29232137563000293</v>
      </c>
      <c r="P29" s="1">
        <v>0.28728135191224424</v>
      </c>
      <c r="Q29" s="1">
        <v>0.22970723587584455</v>
      </c>
      <c r="R29" s="1">
        <v>0.28575641403715724</v>
      </c>
      <c r="S29" s="1">
        <v>0.29358284313725491</v>
      </c>
      <c r="T29" s="1">
        <v>0.29964705882352938</v>
      </c>
      <c r="U29" s="1">
        <v>0.29894117647058827</v>
      </c>
      <c r="V29" s="9">
        <v>0.26323333333333332</v>
      </c>
    </row>
    <row r="30" spans="1:28" ht="18.75" x14ac:dyDescent="0.25">
      <c r="A30" s="30" t="s">
        <v>55</v>
      </c>
      <c r="B30" s="1">
        <v>11.26188589540412</v>
      </c>
      <c r="C30" s="28">
        <v>11.069844681058903</v>
      </c>
      <c r="D30" s="1">
        <v>10.997142012417465</v>
      </c>
      <c r="E30" s="1">
        <v>11.019196865817825</v>
      </c>
      <c r="F30" s="1">
        <v>11.305736826726406</v>
      </c>
      <c r="G30" s="1">
        <v>10.91283863368669</v>
      </c>
      <c r="H30" s="1">
        <v>10.872791519434628</v>
      </c>
      <c r="I30" s="1">
        <v>10.916789179653044</v>
      </c>
      <c r="J30" s="1">
        <v>10.971310263235729</v>
      </c>
      <c r="K30" s="28">
        <v>11.188699464198733</v>
      </c>
      <c r="L30" s="1">
        <v>11.137415763258129</v>
      </c>
      <c r="M30" s="1">
        <v>11.159203980099504</v>
      </c>
      <c r="N30" s="28">
        <v>11.007411799584938</v>
      </c>
      <c r="O30" s="1">
        <v>11.007411799584938</v>
      </c>
      <c r="P30" s="1">
        <v>11.168692558553216</v>
      </c>
      <c r="Q30" s="1">
        <v>10.966023695290318</v>
      </c>
      <c r="R30" s="1">
        <v>10.918902978472428</v>
      </c>
      <c r="S30" s="1">
        <v>11.006868627450981</v>
      </c>
      <c r="T30" s="1">
        <v>11.086941176470589</v>
      </c>
      <c r="U30" s="1">
        <v>11.02594705882353</v>
      </c>
      <c r="V30" s="9">
        <v>10.742899999999999</v>
      </c>
    </row>
    <row r="31" spans="1:28" x14ac:dyDescent="0.25">
      <c r="A31" s="30" t="s">
        <v>13</v>
      </c>
      <c r="B31" s="1">
        <v>1.5649762282091919</v>
      </c>
      <c r="C31" s="28">
        <v>1.5244700595877698</v>
      </c>
      <c r="D31" s="1">
        <v>1.558095988962255</v>
      </c>
      <c r="E31" s="1">
        <v>1.458570029382958</v>
      </c>
      <c r="F31" s="1">
        <v>1.4355702736924125</v>
      </c>
      <c r="G31" s="1">
        <v>1.556831566548881</v>
      </c>
      <c r="H31" s="1">
        <v>1.4817432273262663</v>
      </c>
      <c r="I31" s="1">
        <v>1.4545721846515729</v>
      </c>
      <c r="J31" s="1">
        <v>1.5436261461106182</v>
      </c>
      <c r="K31" s="28">
        <v>1.5699951290793959</v>
      </c>
      <c r="L31" s="1">
        <v>1.5590389686492823</v>
      </c>
      <c r="M31" s="1">
        <v>1.4129353233830848</v>
      </c>
      <c r="N31" s="28">
        <v>1.4313667358434627</v>
      </c>
      <c r="O31" s="1">
        <v>1.5052870837039232</v>
      </c>
      <c r="P31" s="1">
        <v>1.4515268307144973</v>
      </c>
      <c r="Q31" s="1">
        <v>1.4431606775678056</v>
      </c>
      <c r="R31" s="1">
        <v>1.458861692716013</v>
      </c>
      <c r="S31" s="1">
        <v>1.4281063725490197</v>
      </c>
      <c r="T31" s="1">
        <v>1.3883647058823529</v>
      </c>
      <c r="U31" s="1">
        <v>1.4947058823529411</v>
      </c>
      <c r="V31" s="9">
        <v>1.3956333333333331</v>
      </c>
    </row>
    <row r="32" spans="1:28" x14ac:dyDescent="0.25">
      <c r="A32" s="30" t="s">
        <v>14</v>
      </c>
      <c r="B32" s="1" t="s">
        <v>131</v>
      </c>
      <c r="C32" s="1" t="s">
        <v>131</v>
      </c>
      <c r="D32" s="1" t="s">
        <v>131</v>
      </c>
      <c r="E32" s="1">
        <v>4.4955925563173363E-2</v>
      </c>
      <c r="F32" s="1">
        <v>4.9673711892471023E-2</v>
      </c>
      <c r="G32" s="1">
        <v>5.0058892815076562E-2</v>
      </c>
      <c r="H32" s="1" t="s">
        <v>131</v>
      </c>
      <c r="I32" s="1" t="s">
        <v>131</v>
      </c>
      <c r="J32" s="1" t="s">
        <v>131</v>
      </c>
      <c r="K32" s="1" t="s">
        <v>131</v>
      </c>
      <c r="L32" s="1" t="s">
        <v>131</v>
      </c>
      <c r="M32" s="1" t="s">
        <v>131</v>
      </c>
      <c r="N32" s="1" t="s">
        <v>131</v>
      </c>
      <c r="O32" s="1" t="s">
        <v>131</v>
      </c>
      <c r="P32" s="1">
        <v>4.536021345982804E-2</v>
      </c>
      <c r="Q32" s="1">
        <v>4.4942720062665233E-2</v>
      </c>
      <c r="R32" s="1" t="s">
        <v>131</v>
      </c>
      <c r="S32" s="1" t="s">
        <v>131</v>
      </c>
      <c r="T32" s="1" t="s">
        <v>131</v>
      </c>
      <c r="U32" s="1">
        <v>0.10961176470588235</v>
      </c>
      <c r="V32" s="1" t="s">
        <v>131</v>
      </c>
      <c r="W32" s="69"/>
    </row>
    <row r="33" spans="1:36" x14ac:dyDescent="0.25">
      <c r="A33" s="30" t="s">
        <v>15</v>
      </c>
      <c r="B33" s="1">
        <v>0.32686212361331224</v>
      </c>
      <c r="C33" s="28">
        <v>0.22916870176809612</v>
      </c>
      <c r="D33" s="1">
        <v>0.21612299201734508</v>
      </c>
      <c r="E33" s="1">
        <v>0.21478942213516164</v>
      </c>
      <c r="F33" s="1">
        <v>0.26327067303009644</v>
      </c>
      <c r="G33" s="1">
        <v>0.27532391048292104</v>
      </c>
      <c r="H33" s="1">
        <v>0.20023557126030625</v>
      </c>
      <c r="I33" s="1">
        <v>0.21493678329902971</v>
      </c>
      <c r="J33" s="1">
        <v>0.22626441881100268</v>
      </c>
      <c r="K33" s="28">
        <v>0.22854359473940575</v>
      </c>
      <c r="L33" s="1">
        <v>0.26399062408438323</v>
      </c>
      <c r="M33" s="1">
        <v>0.25870646766169159</v>
      </c>
      <c r="N33" s="28">
        <v>0.27216128075896828</v>
      </c>
      <c r="O33" s="1">
        <v>0.22848107520505978</v>
      </c>
      <c r="P33" s="1">
        <v>0.21672101986362288</v>
      </c>
      <c r="Q33" s="1">
        <v>0.22471360031332618</v>
      </c>
      <c r="R33" s="1">
        <v>0.21055735771158951</v>
      </c>
      <c r="S33" s="1">
        <v>0.24879901960784317</v>
      </c>
      <c r="T33" s="1">
        <v>0.24970588235294119</v>
      </c>
      <c r="U33" s="1">
        <v>0.23417058823529413</v>
      </c>
      <c r="V33" s="9">
        <v>0.22846666666666665</v>
      </c>
    </row>
    <row r="34" spans="1:36" x14ac:dyDescent="0.25">
      <c r="A34" s="30" t="s">
        <v>16</v>
      </c>
      <c r="B34" s="1">
        <v>1.5649762282091919</v>
      </c>
      <c r="C34" s="28">
        <v>1.3949399238058025</v>
      </c>
      <c r="D34" s="1">
        <v>1.4374692027200158</v>
      </c>
      <c r="E34" s="1">
        <v>1.4485798237022527</v>
      </c>
      <c r="F34" s="1">
        <v>1.4653745008278951</v>
      </c>
      <c r="G34" s="1">
        <v>1.441696113074205</v>
      </c>
      <c r="H34" s="1">
        <v>1.4316843345111896</v>
      </c>
      <c r="I34" s="1">
        <v>1.4345780652749192</v>
      </c>
      <c r="J34" s="1">
        <v>1.4631765749778172</v>
      </c>
      <c r="K34" s="28">
        <v>1.5004383828543593</v>
      </c>
      <c r="L34" s="1">
        <v>1.4693817755640199</v>
      </c>
      <c r="M34" s="1">
        <v>1.3781094527363185</v>
      </c>
      <c r="N34" s="28">
        <v>1.4918470204565668</v>
      </c>
      <c r="O34" s="1">
        <v>1.4313667358434625</v>
      </c>
      <c r="P34" s="1">
        <v>1.4565668544322561</v>
      </c>
      <c r="Q34" s="1">
        <v>1.3732497796925487</v>
      </c>
      <c r="R34" s="1">
        <v>1.3535830138602183</v>
      </c>
      <c r="S34" s="1">
        <v>1.3683946078431373</v>
      </c>
      <c r="T34" s="1">
        <v>1.4233235294117645</v>
      </c>
      <c r="U34" s="1">
        <v>1.3352705882352942</v>
      </c>
      <c r="V34" s="9">
        <v>1.4154999999999998</v>
      </c>
    </row>
    <row r="35" spans="1:36" ht="18.75" x14ac:dyDescent="0.25">
      <c r="A35" s="30" t="s">
        <v>56</v>
      </c>
      <c r="B35" s="1">
        <v>4.2987321711568942</v>
      </c>
      <c r="C35" s="28">
        <v>4.0253980658396014</v>
      </c>
      <c r="D35" s="1">
        <v>3.6891692125751456</v>
      </c>
      <c r="E35" s="1">
        <v>4.2558276199804119</v>
      </c>
      <c r="F35" s="1">
        <v>3.9093211259374696</v>
      </c>
      <c r="G35" s="1">
        <v>4.1949352179034163</v>
      </c>
      <c r="H35" s="1">
        <v>4.1148409893992932</v>
      </c>
      <c r="I35" s="1">
        <v>3.2840341076154074</v>
      </c>
      <c r="J35" s="1">
        <v>3.9973380656610473</v>
      </c>
      <c r="K35" s="28">
        <v>4.1833414515343392</v>
      </c>
      <c r="L35" s="1">
        <v>3.8602402578376793</v>
      </c>
      <c r="M35" s="1">
        <v>3.766169154228856</v>
      </c>
      <c r="N35" s="28">
        <v>4.2134598280462487</v>
      </c>
      <c r="O35" s="1">
        <v>4.2268998912936064</v>
      </c>
      <c r="P35" s="1">
        <v>4.0975392825378005</v>
      </c>
      <c r="Q35" s="1">
        <v>4.2046411436404583</v>
      </c>
      <c r="R35" s="1">
        <v>4.2211736950751995</v>
      </c>
      <c r="S35" s="1">
        <v>4.0603999999999996</v>
      </c>
      <c r="T35" s="1">
        <v>4.0252588235294109</v>
      </c>
      <c r="U35" s="1">
        <v>4.16524705882353</v>
      </c>
      <c r="V35" s="9">
        <v>3.9385666666666661</v>
      </c>
    </row>
    <row r="36" spans="1:36" ht="18.75" x14ac:dyDescent="0.25">
      <c r="A36" s="30" t="s">
        <v>57</v>
      </c>
      <c r="B36" s="1">
        <v>1.5649762282091919</v>
      </c>
      <c r="C36" s="28">
        <v>1.6241086255738986</v>
      </c>
      <c r="D36" s="1">
        <v>1.6586183108307877</v>
      </c>
      <c r="E36" s="1">
        <v>1.658374142997062</v>
      </c>
      <c r="F36" s="1">
        <v>1.6094282653160612</v>
      </c>
      <c r="G36" s="1">
        <v>1.6369257950530034</v>
      </c>
      <c r="H36" s="1">
        <v>1.6419316843345111</v>
      </c>
      <c r="I36" s="1">
        <v>1.6245221993531316</v>
      </c>
      <c r="J36" s="1">
        <v>1.6341319136350192</v>
      </c>
      <c r="K36" s="28">
        <v>1.6792985874330246</v>
      </c>
      <c r="L36" s="1">
        <v>1.6437152065631409</v>
      </c>
      <c r="M36" s="1">
        <v>1.6517412935323386</v>
      </c>
      <c r="N36" s="28">
        <v>1.6632078268603616</v>
      </c>
      <c r="O36" s="1">
        <v>1.6464077478011661</v>
      </c>
      <c r="P36" s="1">
        <v>1.6531277794248442</v>
      </c>
      <c r="Q36" s="1">
        <v>1.667874277881132</v>
      </c>
      <c r="R36" s="1">
        <v>1.6443526983190799</v>
      </c>
      <c r="S36" s="1">
        <v>1.6321215686274511</v>
      </c>
      <c r="T36" s="1">
        <v>1.6031117647058823</v>
      </c>
      <c r="U36" s="1">
        <v>1.5943529411764708</v>
      </c>
      <c r="V36" s="9">
        <v>1.5893333333333333</v>
      </c>
    </row>
    <row r="37" spans="1:36" x14ac:dyDescent="0.25">
      <c r="A37" s="30" t="s">
        <v>49</v>
      </c>
      <c r="B37" s="1">
        <v>0.24762282091917592</v>
      </c>
      <c r="C37" s="28">
        <v>0.25906027156393474</v>
      </c>
      <c r="D37" s="1">
        <v>0.23120134029762493</v>
      </c>
      <c r="E37" s="1">
        <v>0.2697355533790402</v>
      </c>
      <c r="F37" s="1">
        <v>0.24836855946235512</v>
      </c>
      <c r="G37" s="1">
        <v>0.24028268551236751</v>
      </c>
      <c r="H37" s="1">
        <v>0.25029446407538281</v>
      </c>
      <c r="I37" s="1">
        <v>0.2449279623640106</v>
      </c>
      <c r="J37" s="1">
        <v>0.21118012422360247</v>
      </c>
      <c r="K37" s="28">
        <v>0.28816366293229417</v>
      </c>
      <c r="L37" s="1">
        <v>0.2789334895985936</v>
      </c>
      <c r="M37" s="1">
        <v>0.25870646766169159</v>
      </c>
      <c r="N37" s="28">
        <v>0.25200118588793358</v>
      </c>
      <c r="O37" s="1">
        <v>0.25536120169977267</v>
      </c>
      <c r="P37" s="1">
        <v>0.24696116217017489</v>
      </c>
      <c r="Q37" s="1">
        <v>0.25467541368843633</v>
      </c>
      <c r="R37" s="1">
        <v>0.24063698024181657</v>
      </c>
      <c r="S37" s="1">
        <v>0.26372696078431379</v>
      </c>
      <c r="T37" s="1">
        <v>0.23472352941176472</v>
      </c>
      <c r="U37" s="1">
        <v>0.24413529411764706</v>
      </c>
      <c r="V37" s="9">
        <v>0.25826666666666664</v>
      </c>
    </row>
    <row r="38" spans="1:36" x14ac:dyDescent="0.25">
      <c r="A38" s="30" t="s">
        <v>145</v>
      </c>
      <c r="B38" s="1">
        <v>97.226624405705223</v>
      </c>
      <c r="C38" s="1">
        <f t="shared" ref="C38:V38" si="8">SUM(C28:C37)</f>
        <v>96.609553580150447</v>
      </c>
      <c r="D38" s="1">
        <f t="shared" si="8"/>
        <v>95.727407115403594</v>
      </c>
      <c r="E38" s="1">
        <f t="shared" si="8"/>
        <v>96.080803134182148</v>
      </c>
      <c r="F38" s="1">
        <f t="shared" si="8"/>
        <v>96.183208337391605</v>
      </c>
      <c r="G38" s="1">
        <f t="shared" si="8"/>
        <v>96.163133097762071</v>
      </c>
      <c r="H38" s="1">
        <f t="shared" si="8"/>
        <v>94.701413427561846</v>
      </c>
      <c r="I38" s="1">
        <f t="shared" si="8"/>
        <v>95.586886209938271</v>
      </c>
      <c r="J38" s="1">
        <f t="shared" si="8"/>
        <v>96.10204081632655</v>
      </c>
      <c r="K38" s="1">
        <f t="shared" si="8"/>
        <v>96.316220165611298</v>
      </c>
      <c r="L38" s="1">
        <f t="shared" si="8"/>
        <v>95.98798710811603</v>
      </c>
      <c r="M38" s="1">
        <f t="shared" si="8"/>
        <v>95.796019900497555</v>
      </c>
      <c r="N38" s="1">
        <f t="shared" si="8"/>
        <v>96.133412392528896</v>
      </c>
      <c r="O38" s="1">
        <f t="shared" si="8"/>
        <v>96.640774780116615</v>
      </c>
      <c r="P38" s="1">
        <f t="shared" si="8"/>
        <v>96.909576045063744</v>
      </c>
      <c r="Q38" s="1">
        <f t="shared" si="8"/>
        <v>95.628121022226566</v>
      </c>
      <c r="R38" s="1">
        <f t="shared" si="8"/>
        <v>96.194632851666171</v>
      </c>
      <c r="S38" s="1">
        <f t="shared" si="8"/>
        <v>95.414424019607864</v>
      </c>
      <c r="T38" s="1">
        <f t="shared" si="8"/>
        <v>95.966964705882347</v>
      </c>
      <c r="U38" s="1">
        <f t="shared" si="8"/>
        <v>95.701035294117659</v>
      </c>
      <c r="V38" s="9">
        <f t="shared" si="8"/>
        <v>93.532266666666658</v>
      </c>
    </row>
    <row r="39" spans="1:36" ht="18.75" x14ac:dyDescent="0.25">
      <c r="A39" s="30" t="s">
        <v>141</v>
      </c>
      <c r="B39" s="1">
        <v>2.4250080200430486</v>
      </c>
      <c r="C39" s="1">
        <v>3.7706272655399333</v>
      </c>
      <c r="D39" s="1">
        <v>4.0096358339993934</v>
      </c>
      <c r="E39" s="1">
        <v>3.6039221964582566</v>
      </c>
      <c r="F39" s="1">
        <v>4.4138562483553523</v>
      </c>
      <c r="G39" s="1">
        <v>3.7448132222682458</v>
      </c>
      <c r="H39" s="1">
        <v>5.2996508638706459</v>
      </c>
      <c r="I39" s="1">
        <v>4.0737580180004107</v>
      </c>
      <c r="J39" s="1">
        <v>3.482042681105499</v>
      </c>
      <c r="K39" s="1">
        <v>3.491778244061543</v>
      </c>
      <c r="L39" s="1">
        <v>4.0494557219720928</v>
      </c>
      <c r="M39" s="1">
        <v>4.5310214622461302</v>
      </c>
      <c r="N39" s="28">
        <v>3.3983953984524313</v>
      </c>
      <c r="O39" s="1">
        <v>3.6640936194771121</v>
      </c>
      <c r="P39" s="1">
        <v>3.5441752013215173</v>
      </c>
      <c r="Q39" s="1">
        <v>4.098845093032363</v>
      </c>
      <c r="R39" s="1">
        <v>3.6355435610875899</v>
      </c>
      <c r="S39" s="1">
        <v>4.1493312268846525</v>
      </c>
      <c r="T39" s="1">
        <v>4.4172126561590588</v>
      </c>
      <c r="U39" s="1">
        <v>3.8190207666286913</v>
      </c>
      <c r="V39" s="9">
        <v>6.1141142402007986</v>
      </c>
    </row>
    <row r="40" spans="1:36" ht="18.75" x14ac:dyDescent="0.25">
      <c r="A40" s="31" t="s">
        <v>140</v>
      </c>
      <c r="B40" s="4">
        <f t="shared" ref="B40:V40" si="9">B39+B38</f>
        <v>99.651632425748275</v>
      </c>
      <c r="C40" s="1">
        <f t="shared" si="9"/>
        <v>100.38018084569038</v>
      </c>
      <c r="D40" s="1">
        <f t="shared" si="9"/>
        <v>99.737042949402991</v>
      </c>
      <c r="E40" s="1">
        <f t="shared" si="9"/>
        <v>99.684725330640404</v>
      </c>
      <c r="F40" s="1">
        <f t="shared" si="9"/>
        <v>100.59706458574696</v>
      </c>
      <c r="G40" s="1">
        <f t="shared" si="9"/>
        <v>99.907946320030319</v>
      </c>
      <c r="H40" s="1">
        <f t="shared" si="9"/>
        <v>100.0010642914325</v>
      </c>
      <c r="I40" s="1">
        <f t="shared" si="9"/>
        <v>99.660644227938675</v>
      </c>
      <c r="J40" s="1">
        <f t="shared" si="9"/>
        <v>99.584083497432047</v>
      </c>
      <c r="K40" s="1">
        <f t="shared" si="9"/>
        <v>99.807998409672848</v>
      </c>
      <c r="L40" s="1">
        <f t="shared" si="9"/>
        <v>100.03744283008812</v>
      </c>
      <c r="M40" s="1">
        <f t="shared" si="9"/>
        <v>100.32704136274369</v>
      </c>
      <c r="N40" s="1">
        <f t="shared" si="9"/>
        <v>99.531807790981333</v>
      </c>
      <c r="O40" s="1">
        <f t="shared" si="9"/>
        <v>100.30486839959373</v>
      </c>
      <c r="P40" s="1">
        <f t="shared" si="9"/>
        <v>100.45375124638527</v>
      </c>
      <c r="Q40" s="1">
        <f t="shared" si="9"/>
        <v>99.726966115258932</v>
      </c>
      <c r="R40" s="1">
        <f t="shared" si="9"/>
        <v>99.830176412753758</v>
      </c>
      <c r="S40" s="1">
        <f t="shared" si="9"/>
        <v>99.563755246492519</v>
      </c>
      <c r="T40" s="1">
        <f t="shared" si="9"/>
        <v>100.38417736204141</v>
      </c>
      <c r="U40" s="1">
        <f t="shared" si="9"/>
        <v>99.520056060746356</v>
      </c>
      <c r="V40" s="9">
        <f t="shared" si="9"/>
        <v>99.646380906867449</v>
      </c>
    </row>
    <row r="41" spans="1:36" s="50" customFormat="1" ht="19.5" thickBot="1" x14ac:dyDescent="0.3">
      <c r="A41" s="30" t="s">
        <v>124</v>
      </c>
      <c r="B41" s="46">
        <v>23</v>
      </c>
      <c r="C41" s="46">
        <v>32</v>
      </c>
      <c r="D41" s="46">
        <v>33</v>
      </c>
      <c r="E41" s="46">
        <v>31</v>
      </c>
      <c r="F41" s="46">
        <v>36</v>
      </c>
      <c r="G41" s="46">
        <v>33</v>
      </c>
      <c r="H41" s="46">
        <v>44</v>
      </c>
      <c r="I41" s="46">
        <v>32</v>
      </c>
      <c r="J41" s="46">
        <v>30</v>
      </c>
      <c r="K41" s="46">
        <v>30</v>
      </c>
      <c r="L41" s="46">
        <v>34</v>
      </c>
      <c r="M41" s="46">
        <v>37</v>
      </c>
      <c r="N41" s="46">
        <v>30</v>
      </c>
      <c r="O41" s="46">
        <v>31</v>
      </c>
      <c r="P41" s="46">
        <v>30</v>
      </c>
      <c r="Q41" s="46">
        <v>35</v>
      </c>
      <c r="R41" s="46">
        <v>31</v>
      </c>
      <c r="S41" s="48">
        <v>35</v>
      </c>
      <c r="T41" s="48">
        <v>36</v>
      </c>
      <c r="U41" s="48">
        <v>33</v>
      </c>
      <c r="V41" s="49">
        <v>51</v>
      </c>
      <c r="AI41" s="51"/>
      <c r="AJ41" s="51"/>
    </row>
    <row r="42" spans="1:36" x14ac:dyDescent="0.25">
      <c r="A42" s="18" t="s">
        <v>142</v>
      </c>
      <c r="B42" s="19">
        <v>3.0543526537863648</v>
      </c>
      <c r="C42" s="19">
        <v>3.6336157234835702</v>
      </c>
      <c r="D42" s="19">
        <v>4.8777601385481306</v>
      </c>
      <c r="E42" s="19">
        <v>3.951582580824113</v>
      </c>
      <c r="F42" s="19">
        <v>5.0677464569381714</v>
      </c>
      <c r="G42" s="19">
        <v>3.9813619581567101</v>
      </c>
      <c r="H42" s="19">
        <v>5.8326878998323703</v>
      </c>
      <c r="I42" s="19">
        <v>4.8592333254213198</v>
      </c>
      <c r="J42" s="19">
        <v>4.1320424611755504</v>
      </c>
      <c r="K42" s="19">
        <v>4.0147576597497938</v>
      </c>
      <c r="L42" s="19">
        <v>4.3001584972149001</v>
      </c>
      <c r="M42" s="19">
        <v>5.2001960784313725</v>
      </c>
      <c r="N42" s="19">
        <v>4.0864314092077603</v>
      </c>
      <c r="O42" s="19">
        <v>4.1547824355120699</v>
      </c>
      <c r="P42" s="19">
        <v>4.025045462059845</v>
      </c>
      <c r="Q42" s="19">
        <v>5.3927694406548428</v>
      </c>
      <c r="R42" s="19">
        <v>4.1061493644342555</v>
      </c>
      <c r="S42" s="20">
        <v>4.9236603462489699</v>
      </c>
      <c r="T42" s="20">
        <v>4.6596783457782882</v>
      </c>
      <c r="U42" s="20">
        <v>4.7858560794044704</v>
      </c>
      <c r="V42" s="34">
        <v>7.0962340779029001</v>
      </c>
    </row>
    <row r="43" spans="1:36" ht="18.75" x14ac:dyDescent="0.25">
      <c r="A43" s="31" t="s">
        <v>143</v>
      </c>
      <c r="B43" s="1">
        <f>0.8458*B42</f>
        <v>2.5833714745725072</v>
      </c>
      <c r="C43" s="1">
        <f t="shared" ref="C43:V43" si="10">0.8458*C42</f>
        <v>3.0733121789224036</v>
      </c>
      <c r="D43" s="1">
        <f t="shared" si="10"/>
        <v>4.125609525184009</v>
      </c>
      <c r="E43" s="1">
        <f t="shared" si="10"/>
        <v>3.3422485468610348</v>
      </c>
      <c r="F43" s="1">
        <f t="shared" si="10"/>
        <v>4.2862999532783057</v>
      </c>
      <c r="G43" s="1">
        <f t="shared" si="10"/>
        <v>3.3674359442089452</v>
      </c>
      <c r="H43" s="1">
        <f t="shared" si="10"/>
        <v>4.9332874256782189</v>
      </c>
      <c r="I43" s="1">
        <f t="shared" si="10"/>
        <v>4.1099395466413524</v>
      </c>
      <c r="J43" s="1">
        <f t="shared" si="10"/>
        <v>3.4948815136622806</v>
      </c>
      <c r="K43" s="1">
        <f t="shared" si="10"/>
        <v>3.3956820286163758</v>
      </c>
      <c r="L43" s="1">
        <f t="shared" si="10"/>
        <v>3.6370740569443623</v>
      </c>
      <c r="M43" s="1">
        <f t="shared" si="10"/>
        <v>4.3983258431372549</v>
      </c>
      <c r="N43" s="1">
        <f t="shared" si="10"/>
        <v>3.4563036859079235</v>
      </c>
      <c r="O43" s="1">
        <f t="shared" si="10"/>
        <v>3.5141149839561088</v>
      </c>
      <c r="P43" s="1">
        <f t="shared" si="10"/>
        <v>3.404383451810217</v>
      </c>
      <c r="Q43" s="1">
        <f t="shared" si="10"/>
        <v>4.5612043929058661</v>
      </c>
      <c r="R43" s="1">
        <f t="shared" si="10"/>
        <v>3.4729811324384934</v>
      </c>
      <c r="S43" s="1">
        <f t="shared" si="10"/>
        <v>4.1644319208573783</v>
      </c>
      <c r="T43" s="1">
        <f t="shared" si="10"/>
        <v>3.9411559448592763</v>
      </c>
      <c r="U43" s="1">
        <f t="shared" si="10"/>
        <v>4.0478770719603014</v>
      </c>
      <c r="V43" s="1">
        <f t="shared" si="10"/>
        <v>6.0019947830902725</v>
      </c>
      <c r="W43" s="69"/>
    </row>
    <row r="44" spans="1:36" ht="19.5" thickBot="1" x14ac:dyDescent="0.3">
      <c r="A44" s="36" t="s">
        <v>146</v>
      </c>
      <c r="B44" s="64">
        <f t="shared" ref="B44:V44" si="11">B43+B38</f>
        <v>99.809995880277725</v>
      </c>
      <c r="C44" s="64">
        <f t="shared" si="11"/>
        <v>99.682865759072854</v>
      </c>
      <c r="D44" s="64">
        <f t="shared" si="11"/>
        <v>99.853016640587597</v>
      </c>
      <c r="E44" s="64">
        <f t="shared" si="11"/>
        <v>99.423051681043177</v>
      </c>
      <c r="F44" s="64">
        <f t="shared" si="11"/>
        <v>100.46950829066991</v>
      </c>
      <c r="G44" s="64">
        <f t="shared" si="11"/>
        <v>99.53056904197102</v>
      </c>
      <c r="H44" s="64">
        <f t="shared" si="11"/>
        <v>99.634700853240062</v>
      </c>
      <c r="I44" s="64">
        <f t="shared" si="11"/>
        <v>99.696825756579628</v>
      </c>
      <c r="J44" s="64">
        <f t="shared" si="11"/>
        <v>99.596922329988828</v>
      </c>
      <c r="K44" s="64">
        <f t="shared" si="11"/>
        <v>99.711902194227676</v>
      </c>
      <c r="L44" s="64">
        <f t="shared" si="11"/>
        <v>99.625061165060387</v>
      </c>
      <c r="M44" s="64">
        <f t="shared" si="11"/>
        <v>100.19434574363481</v>
      </c>
      <c r="N44" s="64">
        <f t="shared" si="11"/>
        <v>99.589716078436822</v>
      </c>
      <c r="O44" s="64">
        <f t="shared" si="11"/>
        <v>100.15488976407272</v>
      </c>
      <c r="P44" s="64">
        <f t="shared" si="11"/>
        <v>100.31395949687396</v>
      </c>
      <c r="Q44" s="64">
        <f t="shared" si="11"/>
        <v>100.18932541513243</v>
      </c>
      <c r="R44" s="64">
        <f t="shared" si="11"/>
        <v>99.667613984104662</v>
      </c>
      <c r="S44" s="64">
        <f t="shared" si="11"/>
        <v>99.578855940465246</v>
      </c>
      <c r="T44" s="64">
        <f t="shared" si="11"/>
        <v>99.908120650741623</v>
      </c>
      <c r="U44" s="64">
        <f t="shared" si="11"/>
        <v>99.74891236607796</v>
      </c>
      <c r="V44" s="65">
        <f t="shared" si="11"/>
        <v>99.534261449756926</v>
      </c>
    </row>
    <row r="45" spans="1:36" s="16" customFormat="1" ht="18.75" x14ac:dyDescent="0.25">
      <c r="A45" s="30" t="s">
        <v>59</v>
      </c>
      <c r="B45" s="33" t="s">
        <v>130</v>
      </c>
      <c r="C45" s="33">
        <v>0.43212053483506402</v>
      </c>
      <c r="D45" s="33">
        <v>0.41749999999999998</v>
      </c>
      <c r="E45" s="33">
        <v>0.43184357541899399</v>
      </c>
      <c r="F45" s="33">
        <v>0.40714285714285697</v>
      </c>
      <c r="G45" s="33">
        <v>0.40088180112570398</v>
      </c>
      <c r="H45" s="33" t="s">
        <v>130</v>
      </c>
      <c r="I45" s="33">
        <f>228/625</f>
        <v>0.36480000000000001</v>
      </c>
      <c r="J45" s="33" t="s">
        <v>130</v>
      </c>
      <c r="K45" s="33">
        <v>0.401306413301663</v>
      </c>
      <c r="L45" s="33" t="s">
        <v>130</v>
      </c>
      <c r="M45" s="33">
        <v>0.39860465116279098</v>
      </c>
      <c r="N45" s="33">
        <v>0.36799999999999999</v>
      </c>
      <c r="O45" s="33">
        <f>149/389</f>
        <v>0.38303341902313626</v>
      </c>
      <c r="P45" s="33">
        <f>175/427</f>
        <v>0.4098360655737705</v>
      </c>
      <c r="Q45" s="33">
        <v>0.40097799511002447</v>
      </c>
      <c r="R45" s="33" t="s">
        <v>130</v>
      </c>
      <c r="S45" s="20">
        <v>0.47499999999999998</v>
      </c>
      <c r="T45" s="20">
        <v>0.49367088607594939</v>
      </c>
      <c r="U45" s="20">
        <v>0.52088724584103496</v>
      </c>
      <c r="V45" s="34">
        <f>553/820</f>
        <v>0.67439024390243907</v>
      </c>
    </row>
    <row r="46" spans="1:36" ht="18.75" x14ac:dyDescent="0.25">
      <c r="A46" s="30" t="s">
        <v>144</v>
      </c>
      <c r="B46" s="1" t="s">
        <v>47</v>
      </c>
      <c r="C46" s="1">
        <f>11.494*C45</f>
        <v>4.9667934273942258</v>
      </c>
      <c r="D46" s="1">
        <f t="shared" ref="D46:M46" si="12">11.494*D45</f>
        <v>4.7987449999999994</v>
      </c>
      <c r="E46" s="1">
        <f t="shared" si="12"/>
        <v>4.9636100558659164</v>
      </c>
      <c r="F46" s="1">
        <f t="shared" si="12"/>
        <v>4.6796999999999978</v>
      </c>
      <c r="G46" s="1">
        <f t="shared" si="12"/>
        <v>4.6077354221388411</v>
      </c>
      <c r="H46" s="1" t="s">
        <v>47</v>
      </c>
      <c r="I46" s="1">
        <f t="shared" si="12"/>
        <v>4.1930111999999999</v>
      </c>
      <c r="J46" s="1" t="s">
        <v>47</v>
      </c>
      <c r="K46" s="1">
        <f t="shared" si="12"/>
        <v>4.6126159144893144</v>
      </c>
      <c r="L46" s="1" t="s">
        <v>47</v>
      </c>
      <c r="M46" s="1">
        <f t="shared" si="12"/>
        <v>4.5815618604651194</v>
      </c>
      <c r="N46" s="1">
        <f t="shared" ref="N46" si="13">11.494*N45</f>
        <v>4.2297919999999998</v>
      </c>
      <c r="O46" s="1">
        <f t="shared" ref="O46" si="14">11.494*O45</f>
        <v>4.4025861182519277</v>
      </c>
      <c r="P46" s="1">
        <f t="shared" ref="P46" si="15">11.494*P45</f>
        <v>4.7106557377049176</v>
      </c>
      <c r="Q46" s="1">
        <f t="shared" ref="Q46:S46" si="16">11.494*Q45</f>
        <v>4.6088410757946212</v>
      </c>
      <c r="R46" s="1" t="s">
        <v>47</v>
      </c>
      <c r="S46" s="1">
        <f t="shared" si="16"/>
        <v>5.4596499999999999</v>
      </c>
      <c r="T46" s="1">
        <f t="shared" ref="T46" si="17">11.494*T45</f>
        <v>5.674253164556962</v>
      </c>
      <c r="U46" s="1">
        <f t="shared" ref="U46" si="18">11.494*U45</f>
        <v>5.9870780036968556</v>
      </c>
      <c r="V46" s="1">
        <f t="shared" ref="V46" si="19">11.494*V45</f>
        <v>7.7514414634146345</v>
      </c>
      <c r="W46" s="69"/>
    </row>
    <row r="47" spans="1:36" ht="19.5" thickBot="1" x14ac:dyDescent="0.3">
      <c r="A47" s="36" t="s">
        <v>147</v>
      </c>
      <c r="B47" s="64" t="s">
        <v>47</v>
      </c>
      <c r="C47" s="64">
        <f>C46+C38</f>
        <v>101.57634700754467</v>
      </c>
      <c r="D47" s="64">
        <f>D46+D38</f>
        <v>100.52615211540359</v>
      </c>
      <c r="E47" s="64">
        <f>E46+E38</f>
        <v>101.04441319004806</v>
      </c>
      <c r="F47" s="64">
        <f>F46+F38</f>
        <v>100.8629083373916</v>
      </c>
      <c r="G47" s="64">
        <f>G46+G38</f>
        <v>100.77086851990092</v>
      </c>
      <c r="H47" s="64" t="s">
        <v>47</v>
      </c>
      <c r="I47" s="64">
        <f>I46+I38</f>
        <v>99.779897409938272</v>
      </c>
      <c r="J47" s="64" t="s">
        <v>47</v>
      </c>
      <c r="K47" s="64">
        <f>K46+K38</f>
        <v>100.92883608010061</v>
      </c>
      <c r="L47" s="64" t="s">
        <v>47</v>
      </c>
      <c r="M47" s="64">
        <f>M46+M38</f>
        <v>100.37758176096267</v>
      </c>
      <c r="N47" s="64">
        <f>N46+N38</f>
        <v>100.3632043925289</v>
      </c>
      <c r="O47" s="64">
        <f>O46+O38</f>
        <v>101.04336089836855</v>
      </c>
      <c r="P47" s="64">
        <f>P46+P38</f>
        <v>101.62023178276866</v>
      </c>
      <c r="Q47" s="64">
        <f>Q46+Q38</f>
        <v>100.23696209802118</v>
      </c>
      <c r="R47" s="64" t="s">
        <v>47</v>
      </c>
      <c r="S47" s="64">
        <f>S46+S38</f>
        <v>100.87407401960786</v>
      </c>
      <c r="T47" s="64">
        <f>T46+T38</f>
        <v>101.64121787043931</v>
      </c>
      <c r="U47" s="64">
        <f>U46+U38</f>
        <v>101.68811329781451</v>
      </c>
      <c r="V47" s="64">
        <f>V46+V38</f>
        <v>101.28370813008129</v>
      </c>
      <c r="W47" s="69"/>
    </row>
    <row r="49" spans="1:20" ht="16.5" thickBot="1" x14ac:dyDescent="0.3"/>
    <row r="50" spans="1:20" x14ac:dyDescent="0.25">
      <c r="A50" s="26" t="s">
        <v>126</v>
      </c>
      <c r="B50" s="19" t="s">
        <v>60</v>
      </c>
      <c r="C50" s="19" t="s">
        <v>61</v>
      </c>
      <c r="D50" s="19" t="s">
        <v>62</v>
      </c>
      <c r="E50" s="19" t="s">
        <v>63</v>
      </c>
      <c r="F50" s="19" t="s">
        <v>64</v>
      </c>
      <c r="G50" s="19" t="s">
        <v>65</v>
      </c>
      <c r="H50" s="33" t="s">
        <v>66</v>
      </c>
      <c r="I50" s="19" t="s">
        <v>67</v>
      </c>
      <c r="J50" s="19" t="s">
        <v>68</v>
      </c>
      <c r="K50" s="19" t="s">
        <v>69</v>
      </c>
      <c r="L50" s="19" t="s">
        <v>70</v>
      </c>
      <c r="M50" s="19" t="s">
        <v>71</v>
      </c>
      <c r="N50" s="19" t="s">
        <v>72</v>
      </c>
      <c r="O50" s="19" t="s">
        <v>73</v>
      </c>
      <c r="P50" s="19" t="s">
        <v>74</v>
      </c>
      <c r="Q50" s="19" t="s">
        <v>75</v>
      </c>
      <c r="R50" s="24" t="s">
        <v>50</v>
      </c>
      <c r="S50" s="19" t="s">
        <v>51</v>
      </c>
      <c r="T50" s="23" t="s">
        <v>76</v>
      </c>
    </row>
    <row r="51" spans="1:20" ht="16.5" thickBot="1" x14ac:dyDescent="0.3">
      <c r="A51" s="78" t="s">
        <v>128</v>
      </c>
      <c r="B51" s="82" t="s">
        <v>138</v>
      </c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4"/>
      <c r="R51" s="82" t="s">
        <v>139</v>
      </c>
      <c r="S51" s="83"/>
      <c r="T51" s="84"/>
    </row>
    <row r="52" spans="1:20" ht="18.75" x14ac:dyDescent="0.25">
      <c r="A52" s="30" t="s">
        <v>53</v>
      </c>
      <c r="B52" s="1">
        <v>72.615353818436589</v>
      </c>
      <c r="C52" s="1">
        <v>74.384483971460156</v>
      </c>
      <c r="D52" s="15">
        <v>75.069999999999993</v>
      </c>
      <c r="E52" s="1">
        <v>73.007737915787359</v>
      </c>
      <c r="F52" s="1">
        <v>74.042809767862536</v>
      </c>
      <c r="G52" s="1">
        <v>74.465725806451616</v>
      </c>
      <c r="H52" s="4">
        <v>73.30890363474299</v>
      </c>
      <c r="I52" s="1">
        <v>69.874497742943603</v>
      </c>
      <c r="J52" s="1">
        <v>71.362666798948368</v>
      </c>
      <c r="K52" s="1">
        <v>70.807083684706583</v>
      </c>
      <c r="L52" s="1">
        <v>71.382509053028429</v>
      </c>
      <c r="M52" s="1">
        <v>71.610694974949155</v>
      </c>
      <c r="N52" s="1">
        <v>70.896263910969793</v>
      </c>
      <c r="O52" s="1">
        <v>71.76073131955485</v>
      </c>
      <c r="P52" s="1">
        <v>73.340620031796504</v>
      </c>
      <c r="Q52" s="1">
        <v>70.528616852146271</v>
      </c>
      <c r="R52" s="27">
        <v>73.025394921015803</v>
      </c>
      <c r="S52" s="1">
        <v>73.78036737112383</v>
      </c>
      <c r="T52" s="10">
        <v>73.71775719549845</v>
      </c>
    </row>
    <row r="53" spans="1:20" ht="18.75" x14ac:dyDescent="0.25">
      <c r="A53" s="30" t="s">
        <v>54</v>
      </c>
      <c r="B53" s="1">
        <v>0.40036032429186269</v>
      </c>
      <c r="C53" s="1">
        <v>0.32157572103306203</v>
      </c>
      <c r="D53" s="15">
        <v>0.33</v>
      </c>
      <c r="E53" s="1">
        <v>0.43211737513817705</v>
      </c>
      <c r="F53" s="1">
        <v>0.42206813385589387</v>
      </c>
      <c r="G53" s="1">
        <v>0.32258064516129031</v>
      </c>
      <c r="H53" s="4">
        <v>0.41596513815984948</v>
      </c>
      <c r="I53" s="1">
        <v>0.32739719232104769</v>
      </c>
      <c r="J53" s="1">
        <v>0.31747606528101591</v>
      </c>
      <c r="K53" s="1">
        <v>0.34723944640111115</v>
      </c>
      <c r="L53" s="1">
        <v>0.27779155712088893</v>
      </c>
      <c r="M53" s="1">
        <v>0.32739719232104769</v>
      </c>
      <c r="N53" s="1">
        <v>0.36764705882352938</v>
      </c>
      <c r="O53" s="1">
        <v>0.32790143084260731</v>
      </c>
      <c r="P53" s="1">
        <v>0.34777424483306835</v>
      </c>
      <c r="Q53" s="1">
        <v>0.39745627980922099</v>
      </c>
      <c r="R53" s="27">
        <v>0.42991401719656069</v>
      </c>
      <c r="S53" s="1">
        <v>0.39502271380604381</v>
      </c>
      <c r="T53" s="10">
        <v>0.39836669654416895</v>
      </c>
    </row>
    <row r="54" spans="1:20" ht="18.75" x14ac:dyDescent="0.25">
      <c r="A54" s="30" t="s">
        <v>55</v>
      </c>
      <c r="B54" s="1">
        <v>13.011710539485536</v>
      </c>
      <c r="C54" s="1">
        <v>11.255150236157169</v>
      </c>
      <c r="D54" s="15">
        <v>11.41</v>
      </c>
      <c r="E54" s="1">
        <v>12.571600844136269</v>
      </c>
      <c r="F54" s="1">
        <v>11.958597125916993</v>
      </c>
      <c r="G54" s="1">
        <v>11.21975806451613</v>
      </c>
      <c r="H54" s="4">
        <v>11.904526096860453</v>
      </c>
      <c r="I54" s="1">
        <v>12.411329927079716</v>
      </c>
      <c r="J54" s="1">
        <v>12.689121484200605</v>
      </c>
      <c r="K54" s="1">
        <v>13.10580881988194</v>
      </c>
      <c r="L54" s="1">
        <v>12.818096135721017</v>
      </c>
      <c r="M54" s="1">
        <v>12.728805992360732</v>
      </c>
      <c r="N54" s="1">
        <v>13.175675675675675</v>
      </c>
      <c r="O54" s="1">
        <v>12.937201907790142</v>
      </c>
      <c r="P54" s="1">
        <v>11.96343402225755</v>
      </c>
      <c r="Q54" s="1">
        <v>13.086248012718601</v>
      </c>
      <c r="R54" s="27">
        <v>11.047790441911619</v>
      </c>
      <c r="S54" s="1">
        <v>11.366778589768911</v>
      </c>
      <c r="T54" s="10">
        <v>12.190020914251569</v>
      </c>
    </row>
    <row r="55" spans="1:20" x14ac:dyDescent="0.25">
      <c r="A55" s="30" t="s">
        <v>13</v>
      </c>
      <c r="B55" s="1">
        <v>1.1410269242318085</v>
      </c>
      <c r="C55" s="1">
        <v>1.7686664656818412</v>
      </c>
      <c r="D55" s="15">
        <v>1.71</v>
      </c>
      <c r="E55" s="1">
        <v>1.7284695005527082</v>
      </c>
      <c r="F55" s="1">
        <v>1.497336951060195</v>
      </c>
      <c r="G55" s="1">
        <v>1.7641129032258065</v>
      </c>
      <c r="H55" s="4">
        <v>1.8817470535802714</v>
      </c>
      <c r="I55" s="1">
        <v>1.924698645766159</v>
      </c>
      <c r="J55" s="1">
        <v>1.9048563916860954</v>
      </c>
      <c r="K55" s="1">
        <v>1.8850141376060319</v>
      </c>
      <c r="L55" s="1">
        <v>1.9147775187261271</v>
      </c>
      <c r="M55" s="1">
        <v>1.924698645766159</v>
      </c>
      <c r="N55" s="1">
        <v>2.0866454689984102</v>
      </c>
      <c r="O55" s="1">
        <v>1.8879173290937996</v>
      </c>
      <c r="P55" s="1">
        <v>1.7686804451510334</v>
      </c>
      <c r="Q55" s="1">
        <v>2.007154213036566</v>
      </c>
      <c r="R55" s="27">
        <v>2.3195360927814437</v>
      </c>
      <c r="S55" s="1">
        <v>2.6565277503456444</v>
      </c>
      <c r="T55" s="10">
        <v>1.9719151478936361</v>
      </c>
    </row>
    <row r="56" spans="1:20" x14ac:dyDescent="0.25">
      <c r="A56" s="30" t="s">
        <v>14</v>
      </c>
      <c r="B56" s="1" t="s">
        <v>131</v>
      </c>
      <c r="C56" s="1" t="s">
        <v>131</v>
      </c>
      <c r="D56" s="1" t="s">
        <v>131</v>
      </c>
      <c r="E56" s="1" t="s">
        <v>131</v>
      </c>
      <c r="F56" s="1" t="s">
        <v>131</v>
      </c>
      <c r="G56" s="1" t="s">
        <v>131</v>
      </c>
      <c r="H56" s="4" t="s">
        <v>131</v>
      </c>
      <c r="I56" s="1" t="s">
        <v>131</v>
      </c>
      <c r="J56" s="1" t="s">
        <v>131</v>
      </c>
      <c r="K56" s="1" t="s">
        <v>131</v>
      </c>
      <c r="L56" s="1" t="s">
        <v>131</v>
      </c>
      <c r="M56" s="1" t="s">
        <v>131</v>
      </c>
      <c r="N56" s="1" t="s">
        <v>131</v>
      </c>
      <c r="O56" s="1" t="s">
        <v>131</v>
      </c>
      <c r="P56" s="1" t="s">
        <v>131</v>
      </c>
      <c r="Q56" s="1" t="s">
        <v>131</v>
      </c>
      <c r="R56" s="27">
        <v>7.9984003199360137E-2</v>
      </c>
      <c r="S56" s="1">
        <v>7.900454276120876E-2</v>
      </c>
      <c r="T56" s="10" t="s">
        <v>131</v>
      </c>
    </row>
    <row r="57" spans="1:20" x14ac:dyDescent="0.25">
      <c r="A57" s="30" t="s">
        <v>15</v>
      </c>
      <c r="B57" s="1" t="s">
        <v>131</v>
      </c>
      <c r="C57" s="1">
        <v>0.20098482564566378</v>
      </c>
      <c r="D57" s="1" t="s">
        <v>131</v>
      </c>
      <c r="E57" s="1" t="s">
        <v>131</v>
      </c>
      <c r="F57" s="1" t="s">
        <v>131</v>
      </c>
      <c r="G57" s="1">
        <v>0.25201612903225806</v>
      </c>
      <c r="H57" s="4">
        <v>0.27731009210656632</v>
      </c>
      <c r="I57" s="1">
        <v>0.35716057344114288</v>
      </c>
      <c r="J57" s="1">
        <v>0.39684508160126991</v>
      </c>
      <c r="K57" s="1">
        <v>0.34723944640111115</v>
      </c>
      <c r="L57" s="1">
        <v>0.39684508160126991</v>
      </c>
      <c r="M57" s="1">
        <v>0.31747606528101591</v>
      </c>
      <c r="N57" s="1">
        <v>0.34777424483306835</v>
      </c>
      <c r="O57" s="1">
        <v>0.37758346581875996</v>
      </c>
      <c r="P57" s="1">
        <v>0.2980922098569157</v>
      </c>
      <c r="Q57" s="1">
        <v>0.39745627980922099</v>
      </c>
      <c r="R57" s="27">
        <v>0.26994601079784047</v>
      </c>
      <c r="S57" s="1">
        <v>0.27651589966423068</v>
      </c>
      <c r="T57" s="10">
        <v>0.32865252464893935</v>
      </c>
    </row>
    <row r="58" spans="1:20" x14ac:dyDescent="0.25">
      <c r="A58" s="30" t="s">
        <v>16</v>
      </c>
      <c r="B58" s="1">
        <v>2.1119007106395755</v>
      </c>
      <c r="C58" s="1">
        <v>1.3968445382373631</v>
      </c>
      <c r="D58" s="15">
        <v>1.39</v>
      </c>
      <c r="E58" s="1">
        <v>1.7184202592704252</v>
      </c>
      <c r="F58" s="1">
        <v>1.5174354336247613</v>
      </c>
      <c r="G58" s="1">
        <v>1.5423387096774193</v>
      </c>
      <c r="H58" s="4">
        <v>1.6737644845003465</v>
      </c>
      <c r="I58" s="1">
        <v>2.04375217024654</v>
      </c>
      <c r="J58" s="1">
        <v>2.0635944243266033</v>
      </c>
      <c r="K58" s="1">
        <v>2.1132000595267622</v>
      </c>
      <c r="L58" s="1">
        <v>2.0834366784066671</v>
      </c>
      <c r="M58" s="1">
        <v>1.924698645766159</v>
      </c>
      <c r="N58" s="1">
        <v>2.0965818759936408</v>
      </c>
      <c r="O58" s="1">
        <v>2.0170906200317962</v>
      </c>
      <c r="P58" s="1">
        <v>1.6693163751987281</v>
      </c>
      <c r="Q58" s="1">
        <v>2.2555643879173291</v>
      </c>
      <c r="R58" s="27">
        <v>1.5396920615876826</v>
      </c>
      <c r="S58" s="1">
        <v>1.4912107446178153</v>
      </c>
      <c r="T58" s="10">
        <v>1.9221193108256149</v>
      </c>
    </row>
    <row r="59" spans="1:20" ht="18.75" x14ac:dyDescent="0.25">
      <c r="A59" s="30" t="s">
        <v>56</v>
      </c>
      <c r="B59" s="1">
        <v>4.0836753077769989</v>
      </c>
      <c r="C59" s="1">
        <v>4.0096472716309925</v>
      </c>
      <c r="D59" s="15">
        <v>4.07</v>
      </c>
      <c r="E59" s="1">
        <v>4.2106320972766564</v>
      </c>
      <c r="F59" s="1">
        <v>3.5373329313636823</v>
      </c>
      <c r="G59" s="1">
        <v>4.012096774193548</v>
      </c>
      <c r="H59" s="4">
        <v>3.9219570169357234</v>
      </c>
      <c r="I59" s="1">
        <v>4.2363212460935555</v>
      </c>
      <c r="J59" s="1">
        <v>4.266084627213651</v>
      </c>
      <c r="K59" s="1">
        <v>4.3156902624138098</v>
      </c>
      <c r="L59" s="1">
        <v>4.0775832134530487</v>
      </c>
      <c r="M59" s="1">
        <v>3.9188451808125406</v>
      </c>
      <c r="N59" s="1">
        <v>3.9348171701112875</v>
      </c>
      <c r="O59" s="1">
        <v>4.0838632750397457</v>
      </c>
      <c r="P59" s="1">
        <v>3.8354531001589822</v>
      </c>
      <c r="Q59" s="1">
        <v>4.2329093799682029</v>
      </c>
      <c r="R59" s="27">
        <v>3.1293741251749649</v>
      </c>
      <c r="S59" s="1">
        <v>4.2366186055698201</v>
      </c>
      <c r="T59" s="10">
        <v>3.9239119609600639</v>
      </c>
    </row>
    <row r="60" spans="1:20" ht="18.75" x14ac:dyDescent="0.25">
      <c r="A60" s="30" t="s">
        <v>57</v>
      </c>
      <c r="B60" s="1">
        <v>1.7115403863477128</v>
      </c>
      <c r="C60" s="1">
        <v>1.6983217767058587</v>
      </c>
      <c r="D60" s="15">
        <v>1.67</v>
      </c>
      <c r="E60" s="1">
        <v>1.6179278464475932</v>
      </c>
      <c r="F60" s="1">
        <v>1.9495528087629383</v>
      </c>
      <c r="G60" s="1">
        <v>1.663306451612903</v>
      </c>
      <c r="H60" s="4">
        <v>1.6836684163612954</v>
      </c>
      <c r="I60" s="1">
        <v>1.3591944044843496</v>
      </c>
      <c r="J60" s="1">
        <v>1.3492732774443177</v>
      </c>
      <c r="K60" s="1">
        <v>1.4187211667245399</v>
      </c>
      <c r="L60" s="1">
        <v>1.4187211667245399</v>
      </c>
      <c r="M60" s="1">
        <v>1.3790366585644127</v>
      </c>
      <c r="N60" s="1">
        <v>1.3612877583465819</v>
      </c>
      <c r="O60" s="1">
        <v>1.341414944356121</v>
      </c>
      <c r="P60" s="1">
        <v>1.649443561208267</v>
      </c>
      <c r="Q60" s="1">
        <v>1.4507154213036566</v>
      </c>
      <c r="R60" s="27">
        <v>1.7196560687862428</v>
      </c>
      <c r="S60" s="1">
        <v>1.6195931266047796</v>
      </c>
      <c r="T60" s="10">
        <v>1.6333034558310924</v>
      </c>
    </row>
    <row r="61" spans="1:20" x14ac:dyDescent="0.25">
      <c r="A61" s="30" t="s">
        <v>49</v>
      </c>
      <c r="B61" s="1">
        <v>0.27024321889700731</v>
      </c>
      <c r="C61" s="1">
        <v>0.2512310320570797</v>
      </c>
      <c r="D61" s="15">
        <v>0.26</v>
      </c>
      <c r="E61" s="1">
        <v>0.29142799718621243</v>
      </c>
      <c r="F61" s="1">
        <v>0.3115264797507788</v>
      </c>
      <c r="G61" s="1">
        <v>0.22177419354838709</v>
      </c>
      <c r="H61" s="4">
        <v>0.31692581955036153</v>
      </c>
      <c r="I61" s="1">
        <v>0.23810704896076193</v>
      </c>
      <c r="J61" s="1">
        <v>0.23810704896076193</v>
      </c>
      <c r="K61" s="1">
        <v>0.2678704300808572</v>
      </c>
      <c r="L61" s="1">
        <v>0.24802817600079369</v>
      </c>
      <c r="M61" s="1">
        <v>0.25794930304082542</v>
      </c>
      <c r="N61" s="1">
        <v>0.2682829888712242</v>
      </c>
      <c r="O61" s="1">
        <v>0.22853736089030208</v>
      </c>
      <c r="P61" s="1">
        <v>0.25834658187599363</v>
      </c>
      <c r="Q61" s="1">
        <v>0.23847376788553257</v>
      </c>
      <c r="R61" s="27">
        <v>0.23995200959808038</v>
      </c>
      <c r="S61" s="1">
        <v>0.24688919612877738</v>
      </c>
      <c r="T61" s="10">
        <v>0.3087341898217309</v>
      </c>
    </row>
    <row r="62" spans="1:20" x14ac:dyDescent="0.25">
      <c r="A62" s="30" t="s">
        <v>145</v>
      </c>
      <c r="B62" s="1">
        <v>95.345811230107088</v>
      </c>
      <c r="C62" s="1">
        <v>95.286905838609172</v>
      </c>
      <c r="D62" s="1">
        <f>SUM(D52:D61)</f>
        <v>95.91</v>
      </c>
      <c r="E62" s="1">
        <v>95.578333835795419</v>
      </c>
      <c r="F62" s="1">
        <v>95.236659632197771</v>
      </c>
      <c r="G62" s="1">
        <v>95.463709677419359</v>
      </c>
      <c r="H62" s="4">
        <f t="shared" ref="H62" si="20">SUM(H52:H61)</f>
        <v>95.384767752797856</v>
      </c>
      <c r="I62" s="1">
        <v>92.772458951336873</v>
      </c>
      <c r="J62" s="1">
        <v>94.667394215982952</v>
      </c>
      <c r="K62" s="1">
        <v>94.697157597103029</v>
      </c>
      <c r="L62" s="1">
        <v>94.736842105263165</v>
      </c>
      <c r="M62" s="1">
        <v>94.508656183342424</v>
      </c>
      <c r="N62" s="1">
        <v>94.594594594594582</v>
      </c>
      <c r="O62" s="1">
        <v>94.962241653418104</v>
      </c>
      <c r="P62" s="1">
        <v>95.131160572337052</v>
      </c>
      <c r="Q62" s="1">
        <v>94.594594594594611</v>
      </c>
      <c r="R62" s="27">
        <f t="shared" ref="R62:S62" si="21">SUM(R52:R61)</f>
        <v>93.801239752049597</v>
      </c>
      <c r="S62" s="1">
        <f t="shared" si="21"/>
        <v>96.148528540391069</v>
      </c>
      <c r="T62" s="10">
        <f>SUM(T52:T61)</f>
        <v>96.394781396275292</v>
      </c>
    </row>
    <row r="63" spans="1:20" ht="18.75" x14ac:dyDescent="0.25">
      <c r="A63" s="30" t="s">
        <v>141</v>
      </c>
      <c r="B63" s="1">
        <v>4.4766593960227219</v>
      </c>
      <c r="C63" s="1">
        <v>4.8120548051620382</v>
      </c>
      <c r="D63" s="1">
        <v>4.2917376535177114</v>
      </c>
      <c r="E63" s="1">
        <v>4.896095049167509</v>
      </c>
      <c r="F63" s="1">
        <v>4.8968152152266864</v>
      </c>
      <c r="G63" s="1">
        <v>4.2845931286880665</v>
      </c>
      <c r="H63" s="3">
        <v>4.5921464412402573</v>
      </c>
      <c r="I63" s="1">
        <v>7.4196950774991031</v>
      </c>
      <c r="J63" s="1">
        <v>5.0444337563564714</v>
      </c>
      <c r="K63" s="1">
        <v>5.0970309564072309</v>
      </c>
      <c r="L63" s="1">
        <v>4.9119893828385823</v>
      </c>
      <c r="M63" s="1">
        <v>5.6804285773721608</v>
      </c>
      <c r="N63" s="1">
        <v>5.141200640432686</v>
      </c>
      <c r="O63" s="1">
        <v>5.403623968407083</v>
      </c>
      <c r="P63" s="1">
        <v>4.4552197240509761</v>
      </c>
      <c r="Q63" s="1">
        <v>5.3102085544850341</v>
      </c>
      <c r="R63" s="27">
        <v>5.7592443591728539</v>
      </c>
      <c r="S63" s="1">
        <v>3.6500736844288859</v>
      </c>
      <c r="T63" s="11">
        <v>3.936929173712822</v>
      </c>
    </row>
    <row r="64" spans="1:20" ht="18.75" x14ac:dyDescent="0.25">
      <c r="A64" s="31" t="s">
        <v>140</v>
      </c>
      <c r="B64" s="4">
        <f t="shared" ref="B64:T64" si="22">B63+B62</f>
        <v>99.822470626129814</v>
      </c>
      <c r="C64" s="4">
        <f t="shared" si="22"/>
        <v>100.09896064377121</v>
      </c>
      <c r="D64" s="4">
        <f t="shared" si="22"/>
        <v>100.20173765351771</v>
      </c>
      <c r="E64" s="4">
        <f t="shared" si="22"/>
        <v>100.47442888496293</v>
      </c>
      <c r="F64" s="4">
        <f t="shared" si="22"/>
        <v>100.13347484742445</v>
      </c>
      <c r="G64" s="4">
        <f t="shared" si="22"/>
        <v>99.748302806107432</v>
      </c>
      <c r="H64" s="4">
        <f t="shared" si="22"/>
        <v>99.976914194038116</v>
      </c>
      <c r="I64" s="4">
        <f t="shared" si="22"/>
        <v>100.19215402883597</v>
      </c>
      <c r="J64" s="4">
        <f t="shared" si="22"/>
        <v>99.711827972339421</v>
      </c>
      <c r="K64" s="4">
        <f t="shared" si="22"/>
        <v>99.794188553510253</v>
      </c>
      <c r="L64" s="4">
        <f t="shared" si="22"/>
        <v>99.648831488101749</v>
      </c>
      <c r="M64" s="4">
        <f t="shared" si="22"/>
        <v>100.18908476071458</v>
      </c>
      <c r="N64" s="4">
        <f t="shared" si="22"/>
        <v>99.735795235027268</v>
      </c>
      <c r="O64" s="4">
        <f t="shared" si="22"/>
        <v>100.36586562182519</v>
      </c>
      <c r="P64" s="4">
        <f t="shared" si="22"/>
        <v>99.586380296388029</v>
      </c>
      <c r="Q64" s="4">
        <f t="shared" si="22"/>
        <v>99.90480314907964</v>
      </c>
      <c r="R64" s="56">
        <f t="shared" si="22"/>
        <v>99.560484111222451</v>
      </c>
      <c r="S64" s="4">
        <f t="shared" si="22"/>
        <v>99.798602224819959</v>
      </c>
      <c r="T64" s="10">
        <f t="shared" si="22"/>
        <v>100.33171056998812</v>
      </c>
    </row>
    <row r="65" spans="1:36" s="50" customFormat="1" ht="19.5" thickBot="1" x14ac:dyDescent="0.3">
      <c r="A65" s="30" t="s">
        <v>124</v>
      </c>
      <c r="B65" s="46">
        <v>35</v>
      </c>
      <c r="C65" s="46">
        <v>40</v>
      </c>
      <c r="D65" s="46">
        <v>35</v>
      </c>
      <c r="E65" s="46">
        <v>39</v>
      </c>
      <c r="F65" s="46">
        <v>38</v>
      </c>
      <c r="G65" s="46">
        <v>37</v>
      </c>
      <c r="H65" s="53">
        <v>39</v>
      </c>
      <c r="I65" s="46">
        <v>63</v>
      </c>
      <c r="J65" s="46">
        <v>43</v>
      </c>
      <c r="K65" s="46">
        <v>43</v>
      </c>
      <c r="L65" s="46">
        <v>42</v>
      </c>
      <c r="M65" s="46">
        <v>47</v>
      </c>
      <c r="N65" s="46">
        <v>43</v>
      </c>
      <c r="O65" s="46">
        <v>45</v>
      </c>
      <c r="P65" s="46">
        <v>37</v>
      </c>
      <c r="Q65" s="46">
        <v>46</v>
      </c>
      <c r="R65" s="54">
        <v>48</v>
      </c>
      <c r="S65" s="48">
        <v>34</v>
      </c>
      <c r="T65" s="55">
        <v>34</v>
      </c>
      <c r="AI65" s="51"/>
      <c r="AJ65" s="51"/>
    </row>
    <row r="66" spans="1:36" x14ac:dyDescent="0.25">
      <c r="A66" s="18" t="s">
        <v>142</v>
      </c>
      <c r="B66" s="19">
        <v>1.4718347639485001</v>
      </c>
      <c r="C66" s="19">
        <v>2.7805385896724042</v>
      </c>
      <c r="D66" s="19">
        <v>3.27049089906233</v>
      </c>
      <c r="E66" s="19">
        <v>2.3825656024047444</v>
      </c>
      <c r="F66" s="19">
        <v>4.3439509976427999</v>
      </c>
      <c r="G66" s="19">
        <v>3.6153560371517028</v>
      </c>
      <c r="H66" s="33">
        <v>4.1216100608526398</v>
      </c>
      <c r="I66" s="19">
        <v>4.6033791748526527</v>
      </c>
      <c r="J66" s="19">
        <v>4.13112978224801</v>
      </c>
      <c r="K66" s="19">
        <v>3.1606213765422901</v>
      </c>
      <c r="L66" s="19">
        <v>4.8542981016915903</v>
      </c>
      <c r="M66" s="19">
        <v>5.7015492781546797</v>
      </c>
      <c r="N66" s="19">
        <v>5.2740685330215298</v>
      </c>
      <c r="O66" s="19">
        <v>3.4700755129844501</v>
      </c>
      <c r="P66" s="19">
        <v>2.9031351288714</v>
      </c>
      <c r="Q66" s="19">
        <v>1.9589235127478755</v>
      </c>
      <c r="R66" s="24">
        <v>4.3112052854040197</v>
      </c>
      <c r="S66" s="19">
        <v>3.2062531722080099</v>
      </c>
      <c r="T66" s="23">
        <v>2.1716848509740401</v>
      </c>
    </row>
    <row r="67" spans="1:36" ht="18.75" x14ac:dyDescent="0.25">
      <c r="A67" s="31" t="s">
        <v>143</v>
      </c>
      <c r="B67" s="1">
        <f>0.8458*B66</f>
        <v>1.2448778433476413</v>
      </c>
      <c r="C67" s="1">
        <f t="shared" ref="C67:T67" si="23">0.8458*C66</f>
        <v>2.3517795391449194</v>
      </c>
      <c r="D67" s="1">
        <f t="shared" si="23"/>
        <v>2.7661812024269188</v>
      </c>
      <c r="E67" s="1">
        <f t="shared" si="23"/>
        <v>2.0151739865139326</v>
      </c>
      <c r="F67" s="1">
        <f t="shared" si="23"/>
        <v>3.6741137538062802</v>
      </c>
      <c r="G67" s="1">
        <f t="shared" si="23"/>
        <v>3.0578681362229103</v>
      </c>
      <c r="H67" s="1">
        <f t="shared" si="23"/>
        <v>3.4860577894691627</v>
      </c>
      <c r="I67" s="1">
        <f t="shared" si="23"/>
        <v>3.8935381060903738</v>
      </c>
      <c r="J67" s="1">
        <f t="shared" si="23"/>
        <v>3.4941095698253668</v>
      </c>
      <c r="K67" s="1">
        <f t="shared" si="23"/>
        <v>2.6732535602794689</v>
      </c>
      <c r="L67" s="1">
        <f t="shared" si="23"/>
        <v>4.105765334410747</v>
      </c>
      <c r="M67" s="1">
        <f t="shared" si="23"/>
        <v>4.8223703794632282</v>
      </c>
      <c r="N67" s="1">
        <f t="shared" si="23"/>
        <v>4.4608071652296095</v>
      </c>
      <c r="O67" s="1">
        <f t="shared" si="23"/>
        <v>2.9349898688822478</v>
      </c>
      <c r="P67" s="1">
        <f t="shared" si="23"/>
        <v>2.4554716919994299</v>
      </c>
      <c r="Q67" s="1">
        <f t="shared" si="23"/>
        <v>1.656857507082153</v>
      </c>
      <c r="R67" s="27">
        <f t="shared" si="23"/>
        <v>3.6464174303947199</v>
      </c>
      <c r="S67" s="1">
        <f t="shared" si="23"/>
        <v>2.7118489330535347</v>
      </c>
      <c r="T67" s="1">
        <f t="shared" si="23"/>
        <v>1.836811046953843</v>
      </c>
      <c r="U67" s="69"/>
    </row>
    <row r="68" spans="1:36" ht="19.5" thickBot="1" x14ac:dyDescent="0.3">
      <c r="A68" s="36" t="s">
        <v>146</v>
      </c>
      <c r="B68" s="64">
        <f t="shared" ref="B68:T68" si="24">B67+B62</f>
        <v>96.590689073454726</v>
      </c>
      <c r="C68" s="64">
        <f t="shared" si="24"/>
        <v>97.638685377754086</v>
      </c>
      <c r="D68" s="64">
        <f t="shared" si="24"/>
        <v>98.676181202426918</v>
      </c>
      <c r="E68" s="64">
        <f t="shared" si="24"/>
        <v>97.593507822309348</v>
      </c>
      <c r="F68" s="64">
        <f t="shared" si="24"/>
        <v>98.910773386004053</v>
      </c>
      <c r="G68" s="64">
        <f t="shared" si="24"/>
        <v>98.521577813642267</v>
      </c>
      <c r="H68" s="61">
        <f t="shared" si="24"/>
        <v>98.870825542267013</v>
      </c>
      <c r="I68" s="64">
        <f t="shared" si="24"/>
        <v>96.665997057427248</v>
      </c>
      <c r="J68" s="64">
        <f t="shared" si="24"/>
        <v>98.161503785808321</v>
      </c>
      <c r="K68" s="64">
        <f t="shared" si="24"/>
        <v>97.370411157382492</v>
      </c>
      <c r="L68" s="64">
        <f t="shared" si="24"/>
        <v>98.842607439673912</v>
      </c>
      <c r="M68" s="64">
        <f t="shared" si="24"/>
        <v>99.331026562805647</v>
      </c>
      <c r="N68" s="64">
        <f t="shared" si="24"/>
        <v>99.055401759824193</v>
      </c>
      <c r="O68" s="64">
        <f t="shared" si="24"/>
        <v>97.897231522300359</v>
      </c>
      <c r="P68" s="64">
        <f t="shared" si="24"/>
        <v>97.586632264336487</v>
      </c>
      <c r="Q68" s="64">
        <f t="shared" si="24"/>
        <v>96.251452101676762</v>
      </c>
      <c r="R68" s="63">
        <f t="shared" si="24"/>
        <v>97.447657182444317</v>
      </c>
      <c r="S68" s="64">
        <f t="shared" si="24"/>
        <v>98.860377473444601</v>
      </c>
      <c r="T68" s="62">
        <f t="shared" si="24"/>
        <v>98.231592443229133</v>
      </c>
    </row>
    <row r="69" spans="1:36" ht="18.75" x14ac:dyDescent="0.25">
      <c r="A69" s="30" t="s">
        <v>59</v>
      </c>
      <c r="B69" s="1">
        <v>0.39213592233009698</v>
      </c>
      <c r="C69" s="1">
        <v>0.38260869565217392</v>
      </c>
      <c r="D69" s="1">
        <v>0.34700288184438</v>
      </c>
      <c r="E69" s="1">
        <v>0.36059479553903345</v>
      </c>
      <c r="F69" s="1">
        <v>0.412085779331684</v>
      </c>
      <c r="G69" s="1">
        <v>0.37471698113207502</v>
      </c>
      <c r="H69" s="4">
        <v>0.39372830912546902</v>
      </c>
      <c r="I69" s="1">
        <v>0.60632183908045978</v>
      </c>
      <c r="J69" s="1">
        <v>0.48802019896582999</v>
      </c>
      <c r="K69" s="1">
        <v>0.46641711229946498</v>
      </c>
      <c r="L69" s="1">
        <v>0.43080017522701097</v>
      </c>
      <c r="M69" s="1">
        <v>0.47334232772941998</v>
      </c>
      <c r="N69" s="1">
        <v>0.48095717342729999</v>
      </c>
      <c r="O69" s="1">
        <v>0.42535211267605633</v>
      </c>
      <c r="P69" s="1">
        <v>0.40099842903476601</v>
      </c>
      <c r="Q69" s="1">
        <v>0.46551724137931033</v>
      </c>
      <c r="R69" s="27">
        <v>0.52218992238358997</v>
      </c>
      <c r="S69" s="1">
        <v>0.330472690618276</v>
      </c>
      <c r="T69" s="10">
        <v>0.33907486124512998</v>
      </c>
    </row>
    <row r="70" spans="1:36" ht="18.75" x14ac:dyDescent="0.25">
      <c r="A70" s="30" t="s">
        <v>144</v>
      </c>
      <c r="B70" s="1">
        <f>11.494*B69</f>
        <v>4.5072102912621341</v>
      </c>
      <c r="C70" s="1">
        <f t="shared" ref="C70:Q70" si="25">11.494*C69</f>
        <v>4.3977043478260871</v>
      </c>
      <c r="D70" s="1">
        <f t="shared" si="25"/>
        <v>3.9884511239193037</v>
      </c>
      <c r="E70" s="1">
        <f t="shared" si="25"/>
        <v>4.1446765799256502</v>
      </c>
      <c r="F70" s="1">
        <f t="shared" si="25"/>
        <v>4.7365139476383762</v>
      </c>
      <c r="G70" s="1">
        <f t="shared" si="25"/>
        <v>4.3069969811320705</v>
      </c>
      <c r="H70" s="1">
        <f t="shared" si="25"/>
        <v>4.5255131850881405</v>
      </c>
      <c r="I70" s="1">
        <f t="shared" si="25"/>
        <v>6.9690632183908043</v>
      </c>
      <c r="J70" s="1">
        <f t="shared" si="25"/>
        <v>5.6093041669132502</v>
      </c>
      <c r="K70" s="1">
        <f t="shared" si="25"/>
        <v>5.36099828877005</v>
      </c>
      <c r="L70" s="1">
        <f t="shared" si="25"/>
        <v>4.9516172140592642</v>
      </c>
      <c r="M70" s="1">
        <f t="shared" si="25"/>
        <v>5.440596714921953</v>
      </c>
      <c r="N70" s="1">
        <f t="shared" si="25"/>
        <v>5.5281217513733862</v>
      </c>
      <c r="O70" s="1">
        <f t="shared" si="25"/>
        <v>4.8889971830985912</v>
      </c>
      <c r="P70" s="1">
        <f t="shared" si="25"/>
        <v>4.6090759433256006</v>
      </c>
      <c r="Q70" s="1">
        <f t="shared" si="25"/>
        <v>5.3506551724137932</v>
      </c>
      <c r="R70" s="27">
        <f t="shared" ref="R70" si="26">11.494*R69</f>
        <v>6.0020509678769827</v>
      </c>
      <c r="S70" s="1">
        <f t="shared" ref="S70" si="27">11.494*S69</f>
        <v>3.7984531059664643</v>
      </c>
      <c r="T70" s="1">
        <f t="shared" ref="T70" si="28">11.494*T69</f>
        <v>3.8973264551515241</v>
      </c>
      <c r="U70" s="69"/>
    </row>
    <row r="71" spans="1:36" ht="19.5" thickBot="1" x14ac:dyDescent="0.3">
      <c r="A71" s="36" t="s">
        <v>147</v>
      </c>
      <c r="B71" s="64">
        <f t="shared" ref="B71:T71" si="29">B70+B62</f>
        <v>99.853021521369229</v>
      </c>
      <c r="C71" s="64">
        <f t="shared" si="29"/>
        <v>99.684610186435265</v>
      </c>
      <c r="D71" s="64">
        <f t="shared" si="29"/>
        <v>99.898451123919301</v>
      </c>
      <c r="E71" s="64">
        <f t="shared" si="29"/>
        <v>99.723010415721063</v>
      </c>
      <c r="F71" s="64">
        <f t="shared" si="29"/>
        <v>99.973173579836143</v>
      </c>
      <c r="G71" s="64">
        <f t="shared" si="29"/>
        <v>99.770706658551433</v>
      </c>
      <c r="H71" s="61">
        <f t="shared" si="29"/>
        <v>99.910280937886</v>
      </c>
      <c r="I71" s="64">
        <f t="shared" si="29"/>
        <v>99.741522169727673</v>
      </c>
      <c r="J71" s="64">
        <f t="shared" si="29"/>
        <v>100.2766983828962</v>
      </c>
      <c r="K71" s="64">
        <f t="shared" si="29"/>
        <v>100.05815588587308</v>
      </c>
      <c r="L71" s="64">
        <f t="shared" si="29"/>
        <v>99.688459319322433</v>
      </c>
      <c r="M71" s="64">
        <f t="shared" si="29"/>
        <v>99.949252898264376</v>
      </c>
      <c r="N71" s="64">
        <f t="shared" si="29"/>
        <v>100.12271634596797</v>
      </c>
      <c r="O71" s="64">
        <f t="shared" si="29"/>
        <v>99.8512388365167</v>
      </c>
      <c r="P71" s="64">
        <f t="shared" si="29"/>
        <v>99.740236515662659</v>
      </c>
      <c r="Q71" s="64">
        <f t="shared" si="29"/>
        <v>99.945249767008406</v>
      </c>
      <c r="R71" s="63">
        <f t="shared" si="29"/>
        <v>99.803290719926579</v>
      </c>
      <c r="S71" s="64">
        <f t="shared" si="29"/>
        <v>99.946981646357528</v>
      </c>
      <c r="T71" s="62">
        <f t="shared" si="29"/>
        <v>100.29210785142682</v>
      </c>
    </row>
    <row r="72" spans="1:36" ht="15.75" customHeight="1" x14ac:dyDescent="0.25">
      <c r="A72" s="79" t="s">
        <v>136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</row>
    <row r="73" spans="1:36" ht="15.75" customHeight="1" x14ac:dyDescent="0.25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</row>
    <row r="74" spans="1:36" ht="15.75" customHeight="1" x14ac:dyDescent="0.25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</row>
    <row r="75" spans="1:36" ht="15.75" customHeight="1" x14ac:dyDescent="0.2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</row>
    <row r="76" spans="1:36" ht="15.75" customHeight="1" x14ac:dyDescent="0.2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</row>
    <row r="77" spans="1:36" ht="15.75" customHeight="1" x14ac:dyDescent="0.2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</row>
    <row r="78" spans="1:36" ht="15.75" customHeight="1" x14ac:dyDescent="0.2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</row>
    <row r="79" spans="1:36" ht="15.75" customHeight="1" x14ac:dyDescent="0.2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</row>
    <row r="80" spans="1:36" ht="15.75" customHeight="1" x14ac:dyDescent="0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</row>
    <row r="81" spans="1:11" ht="15.75" customHeight="1" x14ac:dyDescent="0.25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</row>
    <row r="82" spans="1:11" ht="15.75" customHeight="1" x14ac:dyDescent="0.2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</row>
    <row r="83" spans="1:11" ht="15.75" customHeight="1" x14ac:dyDescent="0.2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</row>
    <row r="84" spans="1:11" ht="15.75" customHeight="1" x14ac:dyDescent="0.25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</row>
  </sheetData>
  <mergeCells count="6">
    <mergeCell ref="A72:T74"/>
    <mergeCell ref="A1:B1"/>
    <mergeCell ref="B3:AA3"/>
    <mergeCell ref="R51:T51"/>
    <mergeCell ref="B51:Q51"/>
    <mergeCell ref="B27:V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2"/>
  <sheetViews>
    <sheetView zoomScale="70" zoomScaleNormal="70" workbookViewId="0">
      <selection activeCell="A20" sqref="A20"/>
    </sheetView>
  </sheetViews>
  <sheetFormatPr defaultRowHeight="15.75" x14ac:dyDescent="0.25"/>
  <cols>
    <col min="1" max="1" width="40.42578125" style="59" customWidth="1"/>
    <col min="2" max="7" width="14.7109375" style="59" customWidth="1"/>
    <col min="8" max="8" width="16.5703125" style="59" customWidth="1"/>
    <col min="9" max="9" width="17.140625" style="59" customWidth="1"/>
    <col min="10" max="10" width="16" style="59" customWidth="1"/>
    <col min="11" max="11" width="14.7109375" style="59" customWidth="1"/>
    <col min="12" max="13" width="16.140625" style="59" customWidth="1"/>
    <col min="14" max="14" width="14.7109375" style="59" customWidth="1"/>
    <col min="15" max="16384" width="9.140625" style="59"/>
  </cols>
  <sheetData>
    <row r="1" spans="1:14" ht="16.5" thickBot="1" x14ac:dyDescent="0.3">
      <c r="A1" s="81" t="s">
        <v>132</v>
      </c>
      <c r="B1" s="81"/>
      <c r="C1" s="40"/>
      <c r="D1" s="40"/>
      <c r="E1" s="40"/>
      <c r="F1" s="40"/>
      <c r="G1" s="40"/>
      <c r="H1" s="40"/>
      <c r="I1" s="40"/>
      <c r="J1" s="40"/>
      <c r="K1" s="38"/>
      <c r="L1" s="38"/>
      <c r="M1" s="38"/>
      <c r="N1" s="38"/>
    </row>
    <row r="2" spans="1:14" s="60" customFormat="1" x14ac:dyDescent="0.25">
      <c r="A2" s="9" t="s">
        <v>126</v>
      </c>
      <c r="B2" s="12" t="s">
        <v>17</v>
      </c>
      <c r="C2" s="5" t="s">
        <v>18</v>
      </c>
      <c r="D2" s="5" t="s">
        <v>19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13" t="s">
        <v>27</v>
      </c>
      <c r="M2" s="13" t="s">
        <v>28</v>
      </c>
      <c r="N2" s="14" t="s">
        <v>123</v>
      </c>
    </row>
    <row r="3" spans="1:14" ht="16.5" thickBot="1" x14ac:dyDescent="0.3">
      <c r="A3" s="78" t="s">
        <v>128</v>
      </c>
      <c r="B3" s="85" t="s">
        <v>134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7"/>
    </row>
    <row r="4" spans="1:14" ht="18.75" x14ac:dyDescent="0.25">
      <c r="A4" s="9" t="s">
        <v>53</v>
      </c>
      <c r="B4" s="7">
        <v>75.751898234888074</v>
      </c>
      <c r="C4" s="4">
        <v>73.052790644196975</v>
      </c>
      <c r="D4" s="4">
        <v>73.611790407251618</v>
      </c>
      <c r="E4" s="4">
        <v>73.799276142032681</v>
      </c>
      <c r="F4" s="4">
        <v>74.083717204085715</v>
      </c>
      <c r="G4" s="4">
        <v>74.293387042631764</v>
      </c>
      <c r="H4" s="4">
        <v>73.729578029467774</v>
      </c>
      <c r="I4" s="4">
        <v>75.309879389261951</v>
      </c>
      <c r="J4" s="4">
        <v>73.65273462296615</v>
      </c>
      <c r="K4" s="7">
        <v>74.378247490289041</v>
      </c>
      <c r="L4" s="7">
        <v>75.587520259319291</v>
      </c>
      <c r="M4" s="7">
        <v>74.905332105209297</v>
      </c>
      <c r="N4" s="9">
        <v>76.817553675553597</v>
      </c>
    </row>
    <row r="5" spans="1:14" ht="18.75" x14ac:dyDescent="0.25">
      <c r="A5" s="9" t="s">
        <v>54</v>
      </c>
      <c r="B5" s="7">
        <v>0.21694113006606844</v>
      </c>
      <c r="C5" s="4">
        <v>0.27265858546039884</v>
      </c>
      <c r="D5" s="4">
        <v>0.29671655417522574</v>
      </c>
      <c r="E5" s="4">
        <v>0.30323779712413185</v>
      </c>
      <c r="F5" s="4">
        <v>0.25035049068696175</v>
      </c>
      <c r="G5" s="4">
        <v>0.31218529707955689</v>
      </c>
      <c r="H5" s="4">
        <v>0.29066853763656408</v>
      </c>
      <c r="I5" s="4">
        <v>0.25057632554876214</v>
      </c>
      <c r="J5" s="4">
        <v>0.27396344926664656</v>
      </c>
      <c r="K5" s="7">
        <v>0.32285728698986021</v>
      </c>
      <c r="L5" s="7">
        <v>0.27350081037277146</v>
      </c>
      <c r="M5" s="7">
        <v>0.15351550506601169</v>
      </c>
      <c r="N5" s="9">
        <v>0.23256597795678988</v>
      </c>
    </row>
    <row r="6" spans="1:14" ht="18.75" x14ac:dyDescent="0.25">
      <c r="A6" s="9" t="s">
        <v>55</v>
      </c>
      <c r="B6" s="7">
        <v>11.310521644808205</v>
      </c>
      <c r="C6" s="4">
        <v>11.701323872408922</v>
      </c>
      <c r="D6" s="4">
        <v>11.346962731096546</v>
      </c>
      <c r="E6" s="4">
        <v>11.317617137826469</v>
      </c>
      <c r="F6" s="4">
        <v>11.49275652580279</v>
      </c>
      <c r="G6" s="4">
        <v>11.520644511581066</v>
      </c>
      <c r="H6" s="4">
        <v>11.523169957569074</v>
      </c>
      <c r="I6" s="4">
        <v>11.967525308208883</v>
      </c>
      <c r="J6" s="4">
        <v>11.453008586415422</v>
      </c>
      <c r="K6" s="7">
        <v>11.461433688140037</v>
      </c>
      <c r="L6" s="7">
        <v>11.102106969205835</v>
      </c>
      <c r="M6" s="7">
        <v>11.503428512946476</v>
      </c>
      <c r="N6" s="9">
        <v>11.324951970069767</v>
      </c>
    </row>
    <row r="7" spans="1:14" x14ac:dyDescent="0.25">
      <c r="A7" s="9" t="s">
        <v>13</v>
      </c>
      <c r="B7" s="7">
        <v>1.3805344640567991</v>
      </c>
      <c r="C7" s="4">
        <v>1.5866758647876218</v>
      </c>
      <c r="D7" s="4">
        <v>1.4314128272848805</v>
      </c>
      <c r="E7" s="4">
        <v>1.3890247481169911</v>
      </c>
      <c r="F7" s="4">
        <v>1.3285266039121437</v>
      </c>
      <c r="G7" s="4">
        <v>1.5676401477005708</v>
      </c>
      <c r="H7" s="4">
        <v>1.490093882596639</v>
      </c>
      <c r="I7" s="4">
        <v>1.5435501653803747</v>
      </c>
      <c r="J7" s="4">
        <v>1.5335271123584242</v>
      </c>
      <c r="K7" s="7">
        <v>1.4932149523281033</v>
      </c>
      <c r="L7" s="7">
        <v>1.438411669367909</v>
      </c>
      <c r="M7" s="7">
        <v>1.5044519496469146</v>
      </c>
      <c r="N7" s="9">
        <v>1.5066230745896387</v>
      </c>
    </row>
    <row r="8" spans="1:14" x14ac:dyDescent="0.25">
      <c r="A8" s="9" t="s">
        <v>14</v>
      </c>
      <c r="B8" s="4" t="s">
        <v>131</v>
      </c>
      <c r="C8" s="4">
        <v>3.9420518379816694E-2</v>
      </c>
      <c r="D8" s="4" t="s">
        <v>131</v>
      </c>
      <c r="E8" s="4">
        <v>4.4018389905115911E-2</v>
      </c>
      <c r="F8" s="4">
        <v>7.6774150477334935E-2</v>
      </c>
      <c r="G8" s="4" t="s">
        <v>131</v>
      </c>
      <c r="H8" s="4">
        <v>7.0161371153653396E-2</v>
      </c>
      <c r="I8" s="4">
        <v>5.0115265109752422E-2</v>
      </c>
      <c r="J8" s="4" t="s">
        <v>131</v>
      </c>
      <c r="K8" s="7">
        <v>9.0803611965898173E-2</v>
      </c>
      <c r="L8" s="7">
        <v>9.1166936790923817E-2</v>
      </c>
      <c r="M8" s="7">
        <v>0.13304677105721013</v>
      </c>
      <c r="N8" s="10" t="s">
        <v>131</v>
      </c>
    </row>
    <row r="9" spans="1:14" x14ac:dyDescent="0.25">
      <c r="A9" s="9" t="s">
        <v>15</v>
      </c>
      <c r="B9" s="7">
        <v>0.24652401143871414</v>
      </c>
      <c r="C9" s="4">
        <v>0.26937354226208071</v>
      </c>
      <c r="D9" s="4">
        <v>0.25432847500733641</v>
      </c>
      <c r="E9" s="4">
        <v>0.26900127164237503</v>
      </c>
      <c r="F9" s="4">
        <v>0.18359035983710528</v>
      </c>
      <c r="G9" s="4">
        <v>0.28533064786841222</v>
      </c>
      <c r="H9" s="4">
        <v>0.32407871437639901</v>
      </c>
      <c r="I9" s="4">
        <v>0.29400955531054757</v>
      </c>
      <c r="J9" s="4">
        <v>0.29066853763656408</v>
      </c>
      <c r="K9" s="7">
        <v>0.27241083589769455</v>
      </c>
      <c r="L9" s="7">
        <v>0.22285251215559157</v>
      </c>
      <c r="M9" s="7">
        <v>0.30703101013202339</v>
      </c>
      <c r="N9" s="9">
        <v>0.27301223499275334</v>
      </c>
    </row>
    <row r="10" spans="1:14" x14ac:dyDescent="0.25">
      <c r="A10" s="9" t="s">
        <v>16</v>
      </c>
      <c r="B10" s="7">
        <v>1.6467803964106102</v>
      </c>
      <c r="C10" s="4">
        <v>1.8823297526362472</v>
      </c>
      <c r="D10" s="4">
        <v>1.7574749747301837</v>
      </c>
      <c r="E10" s="4">
        <v>1.7216081385112003</v>
      </c>
      <c r="F10" s="4">
        <v>1.7658054609787035</v>
      </c>
      <c r="G10" s="4">
        <v>1.6649882510909702</v>
      </c>
      <c r="H10" s="4">
        <v>1.7440112258193843</v>
      </c>
      <c r="I10" s="4">
        <v>1.7807624202332029</v>
      </c>
      <c r="J10" s="4">
        <v>1.7473522434933682</v>
      </c>
      <c r="K10" s="7">
        <v>1.7958936588810974</v>
      </c>
      <c r="L10" s="7">
        <v>1.5700972447325769</v>
      </c>
      <c r="M10" s="7">
        <v>1.6374987207041247</v>
      </c>
      <c r="N10" s="9">
        <v>1.567292460143584</v>
      </c>
    </row>
    <row r="11" spans="1:14" ht="18.75" x14ac:dyDescent="0.25">
      <c r="A11" s="9" t="s">
        <v>56</v>
      </c>
      <c r="B11" s="7">
        <v>3.9345232225618778</v>
      </c>
      <c r="C11" s="4">
        <v>3.7449492460825859</v>
      </c>
      <c r="D11" s="4">
        <v>3.8573152042779353</v>
      </c>
      <c r="E11" s="4">
        <v>3.8247089895334052</v>
      </c>
      <c r="F11" s="4">
        <v>3.8587355631217037</v>
      </c>
      <c r="G11" s="4">
        <v>4.0886203423967764</v>
      </c>
      <c r="H11" s="4">
        <v>4.179613110153352</v>
      </c>
      <c r="I11" s="4">
        <v>4.3867562059403298</v>
      </c>
      <c r="J11" s="4">
        <v>4.099428685977748</v>
      </c>
      <c r="K11" s="7">
        <v>4.0558946678101186</v>
      </c>
      <c r="L11" s="7">
        <v>3.849270664505672</v>
      </c>
      <c r="M11" s="7">
        <v>3.561559717531471</v>
      </c>
      <c r="N11" s="9">
        <v>3.9030638039704733</v>
      </c>
    </row>
    <row r="12" spans="1:14" ht="18.75" x14ac:dyDescent="0.25">
      <c r="A12" s="9" t="s">
        <v>57</v>
      </c>
      <c r="B12" s="7">
        <v>1.676363277783256</v>
      </c>
      <c r="C12" s="4">
        <v>1.6819421175388456</v>
      </c>
      <c r="D12" s="4">
        <v>1.6922625452411229</v>
      </c>
      <c r="E12" s="4">
        <v>1.7607355962046367</v>
      </c>
      <c r="F12" s="4">
        <v>1.6856933039588757</v>
      </c>
      <c r="G12" s="4">
        <v>1.6851292379993286</v>
      </c>
      <c r="H12" s="4">
        <v>1.6972369783836154</v>
      </c>
      <c r="I12" s="4">
        <v>1.7406702081454011</v>
      </c>
      <c r="J12" s="4">
        <v>1.733988172797434</v>
      </c>
      <c r="K12" s="7">
        <v>1.6142864349493011</v>
      </c>
      <c r="L12" s="7">
        <v>1.6713938411669367</v>
      </c>
      <c r="M12" s="7">
        <v>1.7398423907481324</v>
      </c>
      <c r="N12" s="9">
        <v>1.7290774882874378</v>
      </c>
    </row>
    <row r="13" spans="1:14" ht="18.75" x14ac:dyDescent="0.25">
      <c r="A13" s="9" t="s">
        <v>58</v>
      </c>
      <c r="B13" s="7">
        <v>0.22680209052361702</v>
      </c>
      <c r="C13" s="4">
        <v>0.2989389310469433</v>
      </c>
      <c r="D13" s="4">
        <v>0.25432847500733641</v>
      </c>
      <c r="E13" s="4">
        <v>0.22987381394893869</v>
      </c>
      <c r="F13" s="4">
        <v>0.21363241871954067</v>
      </c>
      <c r="G13" s="4">
        <v>0.26183282980866063</v>
      </c>
      <c r="H13" s="4">
        <v>0.24723530787477865</v>
      </c>
      <c r="I13" s="4">
        <v>0.25391734322274567</v>
      </c>
      <c r="J13" s="4">
        <v>0.24723530787477865</v>
      </c>
      <c r="K13" s="7">
        <v>0.26232154567926141</v>
      </c>
      <c r="L13" s="7">
        <v>0.23298217179902755</v>
      </c>
      <c r="M13" s="7">
        <v>0.26609354211442027</v>
      </c>
      <c r="N13" s="9">
        <v>0.20223128517981728</v>
      </c>
    </row>
    <row r="14" spans="1:14" x14ac:dyDescent="0.25">
      <c r="A14" s="30" t="s">
        <v>145</v>
      </c>
      <c r="B14" s="4">
        <f t="shared" ref="B14:J14" si="0">SUM(B4:B13)</f>
        <v>96.390888472537213</v>
      </c>
      <c r="C14" s="1">
        <f t="shared" si="0"/>
        <v>94.530403074800446</v>
      </c>
      <c r="D14" s="1">
        <f t="shared" si="0"/>
        <v>94.502592194072179</v>
      </c>
      <c r="E14" s="1">
        <f t="shared" si="0"/>
        <v>94.659102024845964</v>
      </c>
      <c r="F14" s="1">
        <f t="shared" si="0"/>
        <v>94.939582081580852</v>
      </c>
      <c r="G14" s="1">
        <f t="shared" si="0"/>
        <v>95.679758308157105</v>
      </c>
      <c r="H14" s="1">
        <f t="shared" si="0"/>
        <v>95.295847115031222</v>
      </c>
      <c r="I14" s="1">
        <f t="shared" si="0"/>
        <v>97.577762186361952</v>
      </c>
      <c r="J14" s="1">
        <f t="shared" si="0"/>
        <v>95.03190671878653</v>
      </c>
      <c r="K14" s="1">
        <f>SUM(K4:K13)</f>
        <v>95.747364172930403</v>
      </c>
      <c r="L14" s="1">
        <f>SUM(L4:L13)</f>
        <v>96.039303079416527</v>
      </c>
      <c r="M14" s="1">
        <f>SUM(M4:M13)</f>
        <v>95.711800225156082</v>
      </c>
      <c r="N14" s="9">
        <f>SUM(N4:N13)</f>
        <v>97.556371970743868</v>
      </c>
    </row>
    <row r="15" spans="1:14" ht="18.75" x14ac:dyDescent="0.25">
      <c r="A15" s="30" t="s">
        <v>141</v>
      </c>
      <c r="B15" s="7">
        <v>3.7062705222857359</v>
      </c>
      <c r="C15" s="1">
        <v>5.0703636023720362</v>
      </c>
      <c r="D15" s="1">
        <v>5.3590516692086041</v>
      </c>
      <c r="E15" s="1">
        <v>5.2191851004490104</v>
      </c>
      <c r="F15" s="1">
        <v>5.0240208263017223</v>
      </c>
      <c r="G15" s="1">
        <v>4.431215811493642</v>
      </c>
      <c r="H15" s="1">
        <v>4.8172558188192545</v>
      </c>
      <c r="I15" s="1">
        <v>2.6796214304462738</v>
      </c>
      <c r="J15" s="1">
        <v>4.7324532321250983</v>
      </c>
      <c r="K15" s="7">
        <v>3.755423647760801</v>
      </c>
      <c r="L15" s="7">
        <v>3.6486234243817401</v>
      </c>
      <c r="M15" s="1">
        <v>3.9163978522063543</v>
      </c>
      <c r="N15" s="9">
        <v>2.2235995930358992</v>
      </c>
    </row>
    <row r="16" spans="1:14" ht="34.5" x14ac:dyDescent="0.25">
      <c r="A16" s="31" t="s">
        <v>140</v>
      </c>
      <c r="B16" s="4">
        <f t="shared" ref="B16:N16" si="1">B14+B15</f>
        <v>100.09715899482295</v>
      </c>
      <c r="C16" s="1">
        <f t="shared" si="1"/>
        <v>99.600766677172487</v>
      </c>
      <c r="D16" s="1">
        <f t="shared" si="1"/>
        <v>99.86164386328079</v>
      </c>
      <c r="E16" s="1">
        <f t="shared" si="1"/>
        <v>99.878287125294975</v>
      </c>
      <c r="F16" s="1">
        <f t="shared" si="1"/>
        <v>99.963602907882574</v>
      </c>
      <c r="G16" s="1">
        <f t="shared" si="1"/>
        <v>100.11097411965075</v>
      </c>
      <c r="H16" s="1">
        <f t="shared" si="1"/>
        <v>100.11310293385047</v>
      </c>
      <c r="I16" s="1">
        <f t="shared" si="1"/>
        <v>100.25738361680823</v>
      </c>
      <c r="J16" s="1">
        <f t="shared" si="1"/>
        <v>99.764359950911626</v>
      </c>
      <c r="K16" s="1">
        <f t="shared" si="1"/>
        <v>99.502787820691211</v>
      </c>
      <c r="L16" s="1">
        <f t="shared" si="1"/>
        <v>99.687926503798266</v>
      </c>
      <c r="M16" s="1">
        <f t="shared" si="1"/>
        <v>99.628198077362441</v>
      </c>
      <c r="N16" s="9">
        <f t="shared" si="1"/>
        <v>99.779971563779768</v>
      </c>
    </row>
    <row r="17" spans="1:19" ht="19.5" thickBot="1" x14ac:dyDescent="0.3">
      <c r="A17" s="30" t="s">
        <v>124</v>
      </c>
      <c r="B17" s="43">
        <v>31</v>
      </c>
      <c r="C17" s="43">
        <v>42</v>
      </c>
      <c r="D17" s="43">
        <v>45</v>
      </c>
      <c r="E17" s="43">
        <v>44</v>
      </c>
      <c r="F17" s="43">
        <v>41</v>
      </c>
      <c r="G17" s="43">
        <v>38</v>
      </c>
      <c r="H17" s="43">
        <v>41</v>
      </c>
      <c r="I17" s="43">
        <v>24</v>
      </c>
      <c r="J17" s="43">
        <v>41</v>
      </c>
      <c r="K17" s="43">
        <v>33</v>
      </c>
      <c r="L17" s="43">
        <v>31</v>
      </c>
      <c r="M17" s="43">
        <v>33</v>
      </c>
      <c r="N17" s="45">
        <v>20</v>
      </c>
      <c r="O17" s="67"/>
    </row>
    <row r="18" spans="1:19" x14ac:dyDescent="0.25">
      <c r="A18" s="18" t="s">
        <v>142</v>
      </c>
      <c r="B18" s="4">
        <v>3.9051766317643599</v>
      </c>
      <c r="C18" s="1">
        <v>5.9633050424363452</v>
      </c>
      <c r="D18" s="1">
        <v>6.0339770227328282</v>
      </c>
      <c r="E18" s="1">
        <v>6.1013684744044605</v>
      </c>
      <c r="F18" s="1">
        <v>5.7437120755939999</v>
      </c>
      <c r="G18" s="1">
        <v>5.339199614271938</v>
      </c>
      <c r="H18" s="1">
        <v>5.629940976569487</v>
      </c>
      <c r="I18" s="1">
        <v>3.1526517443032902</v>
      </c>
      <c r="J18" s="1">
        <v>5.8224326292789499</v>
      </c>
      <c r="K18" s="1">
        <v>4.0823833510074232</v>
      </c>
      <c r="L18" s="1">
        <v>3.6291170772211458</v>
      </c>
      <c r="M18" s="3">
        <v>4.5923995656894681</v>
      </c>
      <c r="N18" s="9">
        <v>3.1476485599708348</v>
      </c>
    </row>
    <row r="19" spans="1:19" ht="18.75" x14ac:dyDescent="0.25">
      <c r="A19" s="31" t="s">
        <v>143</v>
      </c>
      <c r="B19" s="4">
        <f>0.8458*B18</f>
        <v>3.3029983951462958</v>
      </c>
      <c r="C19" s="4">
        <f t="shared" ref="C19:N19" si="2">0.8458*C18</f>
        <v>5.043763404892661</v>
      </c>
      <c r="D19" s="4">
        <f t="shared" si="2"/>
        <v>5.1035377658274257</v>
      </c>
      <c r="E19" s="4">
        <f t="shared" si="2"/>
        <v>5.1605374556512924</v>
      </c>
      <c r="F19" s="4">
        <f t="shared" si="2"/>
        <v>4.8580316735374049</v>
      </c>
      <c r="G19" s="4">
        <f t="shared" si="2"/>
        <v>4.5158950337512049</v>
      </c>
      <c r="H19" s="4">
        <f t="shared" si="2"/>
        <v>4.7618040779824717</v>
      </c>
      <c r="I19" s="4">
        <f t="shared" si="2"/>
        <v>2.6665128453317228</v>
      </c>
      <c r="J19" s="4">
        <f t="shared" si="2"/>
        <v>4.9246135178441355</v>
      </c>
      <c r="K19" s="4">
        <f t="shared" si="2"/>
        <v>3.4528798382820787</v>
      </c>
      <c r="L19" s="4">
        <f t="shared" si="2"/>
        <v>3.0695072239136452</v>
      </c>
      <c r="M19" s="4">
        <f t="shared" si="2"/>
        <v>3.8842515526601522</v>
      </c>
      <c r="N19" s="10">
        <f t="shared" si="2"/>
        <v>2.6622811520233323</v>
      </c>
    </row>
    <row r="20" spans="1:19" ht="27.75" customHeight="1" thickBot="1" x14ac:dyDescent="0.3">
      <c r="A20" s="36" t="s">
        <v>146</v>
      </c>
      <c r="B20" s="38">
        <f t="shared" ref="B20:N20" si="3">B19+B14</f>
        <v>99.693886867683503</v>
      </c>
      <c r="C20" s="40">
        <f t="shared" si="3"/>
        <v>99.574166479693105</v>
      </c>
      <c r="D20" s="40">
        <f t="shared" si="3"/>
        <v>99.606129959899604</v>
      </c>
      <c r="E20" s="40">
        <f t="shared" si="3"/>
        <v>99.819639480497258</v>
      </c>
      <c r="F20" s="40">
        <f t="shared" si="3"/>
        <v>99.797613755118263</v>
      </c>
      <c r="G20" s="40">
        <f t="shared" si="3"/>
        <v>100.19565334190831</v>
      </c>
      <c r="H20" s="40">
        <f t="shared" si="3"/>
        <v>100.0576511930137</v>
      </c>
      <c r="I20" s="40">
        <f t="shared" si="3"/>
        <v>100.24427503169368</v>
      </c>
      <c r="J20" s="40">
        <f t="shared" si="3"/>
        <v>99.956520236630666</v>
      </c>
      <c r="K20" s="40">
        <f t="shared" si="3"/>
        <v>99.200244011212476</v>
      </c>
      <c r="L20" s="40">
        <f t="shared" si="3"/>
        <v>99.108810303330173</v>
      </c>
      <c r="M20" s="40">
        <f t="shared" si="3"/>
        <v>99.596051777816228</v>
      </c>
      <c r="N20" s="41">
        <f t="shared" si="3"/>
        <v>100.21865312276719</v>
      </c>
    </row>
    <row r="21" spans="1:19" ht="18.75" x14ac:dyDescent="0.25">
      <c r="A21" s="30" t="s">
        <v>59</v>
      </c>
      <c r="B21" s="4">
        <v>0.33809917355371899</v>
      </c>
      <c r="C21" s="1">
        <v>0.4524793388429752</v>
      </c>
      <c r="D21" s="1">
        <v>0.45454545454545453</v>
      </c>
      <c r="E21" s="1">
        <v>0.45569620253164556</v>
      </c>
      <c r="F21" s="1">
        <v>0.39813874788494003</v>
      </c>
      <c r="G21" s="1">
        <v>0.46280991735537191</v>
      </c>
      <c r="H21" s="1">
        <v>0.43692307692307691</v>
      </c>
      <c r="I21" s="1">
        <v>0.249352517985612</v>
      </c>
      <c r="J21" s="1">
        <v>0.39117647058823529</v>
      </c>
      <c r="K21" s="1">
        <v>0.34545454545454546</v>
      </c>
      <c r="L21" s="1">
        <v>0.35555555555555557</v>
      </c>
      <c r="M21" s="3">
        <v>0.38728323699421963</v>
      </c>
      <c r="N21" s="9">
        <v>0.23783783783783785</v>
      </c>
    </row>
    <row r="22" spans="1:19" ht="18.75" x14ac:dyDescent="0.25">
      <c r="A22" s="30" t="s">
        <v>144</v>
      </c>
      <c r="B22" s="4">
        <f>11.494*B21</f>
        <v>3.886111900826446</v>
      </c>
      <c r="C22" s="4">
        <f t="shared" ref="C22:N22" si="4">11.494*C21</f>
        <v>5.2007975206611565</v>
      </c>
      <c r="D22" s="4">
        <f t="shared" si="4"/>
        <v>5.2245454545454546</v>
      </c>
      <c r="E22" s="4">
        <f t="shared" si="4"/>
        <v>5.2377721518987341</v>
      </c>
      <c r="F22" s="4">
        <f t="shared" si="4"/>
        <v>4.5762067681895005</v>
      </c>
      <c r="G22" s="4">
        <f t="shared" si="4"/>
        <v>5.3195371900826443</v>
      </c>
      <c r="H22" s="4">
        <f t="shared" si="4"/>
        <v>5.0219938461538458</v>
      </c>
      <c r="I22" s="4">
        <f t="shared" si="4"/>
        <v>2.8660578417266245</v>
      </c>
      <c r="J22" s="4">
        <f t="shared" si="4"/>
        <v>4.496182352941176</v>
      </c>
      <c r="K22" s="4">
        <f t="shared" si="4"/>
        <v>3.9706545454545452</v>
      </c>
      <c r="L22" s="4">
        <f t="shared" si="4"/>
        <v>4.0867555555555555</v>
      </c>
      <c r="M22" s="4">
        <f t="shared" si="4"/>
        <v>4.4514335260115603</v>
      </c>
      <c r="N22" s="4">
        <f t="shared" si="4"/>
        <v>2.7337081081081083</v>
      </c>
      <c r="O22" s="73"/>
    </row>
    <row r="23" spans="1:19" ht="27.75" customHeight="1" thickBot="1" x14ac:dyDescent="0.3">
      <c r="A23" s="36" t="s">
        <v>147</v>
      </c>
      <c r="B23" s="38">
        <f t="shared" ref="B23:N23" si="5">B22+B14</f>
        <v>100.27700037336366</v>
      </c>
      <c r="C23" s="40">
        <f t="shared" si="5"/>
        <v>99.731200595461601</v>
      </c>
      <c r="D23" s="40">
        <f t="shared" si="5"/>
        <v>99.727137648617628</v>
      </c>
      <c r="E23" s="40">
        <f t="shared" si="5"/>
        <v>99.896874176744703</v>
      </c>
      <c r="F23" s="40">
        <f t="shared" si="5"/>
        <v>99.51578884977036</v>
      </c>
      <c r="G23" s="40">
        <f t="shared" si="5"/>
        <v>100.99929549823975</v>
      </c>
      <c r="H23" s="40">
        <f t="shared" si="5"/>
        <v>100.31784096118507</v>
      </c>
      <c r="I23" s="40">
        <f t="shared" si="5"/>
        <v>100.44382002808858</v>
      </c>
      <c r="J23" s="40">
        <f t="shared" si="5"/>
        <v>99.528089071727706</v>
      </c>
      <c r="K23" s="40">
        <f t="shared" si="5"/>
        <v>99.718018718384954</v>
      </c>
      <c r="L23" s="40">
        <f t="shared" si="5"/>
        <v>100.12605863497208</v>
      </c>
      <c r="M23" s="40">
        <f t="shared" si="5"/>
        <v>100.16323375116764</v>
      </c>
      <c r="N23" s="41">
        <f t="shared" si="5"/>
        <v>100.29008007885197</v>
      </c>
    </row>
    <row r="24" spans="1:19" ht="15.75" customHeight="1" x14ac:dyDescent="0.25">
      <c r="A24" s="79" t="s">
        <v>129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7"/>
      <c r="P24" s="77"/>
      <c r="Q24" s="77"/>
      <c r="R24" s="77"/>
      <c r="S24" s="77"/>
    </row>
    <row r="25" spans="1:19" ht="15.75" customHeight="1" x14ac:dyDescent="0.2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77"/>
      <c r="P25" s="77"/>
      <c r="Q25" s="77"/>
      <c r="R25" s="77"/>
      <c r="S25" s="77"/>
    </row>
    <row r="26" spans="1:19" ht="15.75" customHeight="1" x14ac:dyDescent="0.2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77"/>
      <c r="P26" s="77"/>
      <c r="Q26" s="77"/>
      <c r="R26" s="77"/>
      <c r="S26" s="77"/>
    </row>
    <row r="27" spans="1:19" ht="15.75" customHeight="1" x14ac:dyDescent="0.2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</row>
    <row r="28" spans="1:19" ht="15.75" customHeight="1" x14ac:dyDescent="0.2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</row>
    <row r="29" spans="1:19" ht="15.75" customHeight="1" x14ac:dyDescent="0.2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</row>
    <row r="30" spans="1:19" ht="15.75" customHeight="1" x14ac:dyDescent="0.2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</row>
    <row r="31" spans="1:19" ht="15.75" customHeight="1" x14ac:dyDescent="0.2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  <row r="32" spans="1:19" ht="15.75" customHeight="1" x14ac:dyDescent="0.2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</row>
  </sheetData>
  <mergeCells count="3">
    <mergeCell ref="B3:N3"/>
    <mergeCell ref="A24:N26"/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5"/>
  <sheetViews>
    <sheetView zoomScale="55" zoomScaleNormal="55" workbookViewId="0">
      <selection activeCell="C9" sqref="C9"/>
    </sheetView>
  </sheetViews>
  <sheetFormatPr defaultRowHeight="15.75" x14ac:dyDescent="0.25"/>
  <cols>
    <col min="1" max="1" width="35.85546875" style="68" customWidth="1"/>
    <col min="2" max="2" width="14.7109375" style="68" customWidth="1"/>
    <col min="3" max="3" width="19.85546875" style="68" customWidth="1"/>
    <col min="4" max="18" width="14.7109375" style="68" customWidth="1"/>
    <col min="19" max="19" width="21.140625" style="68" customWidth="1"/>
    <col min="20" max="20" width="9.140625" style="68"/>
    <col min="21" max="21" width="10.42578125" style="68" customWidth="1"/>
    <col min="22" max="16384" width="9.140625" style="68"/>
  </cols>
  <sheetData>
    <row r="1" spans="1:20" ht="16.5" thickBot="1" x14ac:dyDescent="0.3">
      <c r="A1" s="91" t="s">
        <v>135</v>
      </c>
      <c r="B1" s="91"/>
      <c r="C1" s="91"/>
    </row>
    <row r="2" spans="1:20" x14ac:dyDescent="0.25">
      <c r="A2" s="26" t="s">
        <v>126</v>
      </c>
      <c r="B2" s="22" t="s">
        <v>29</v>
      </c>
      <c r="C2" s="22" t="s">
        <v>30</v>
      </c>
      <c r="D2" s="22" t="s">
        <v>31</v>
      </c>
      <c r="E2" s="22" t="s">
        <v>32</v>
      </c>
      <c r="F2" s="22" t="s">
        <v>33</v>
      </c>
      <c r="G2" s="21" t="s">
        <v>34</v>
      </c>
      <c r="H2" s="22" t="s">
        <v>35</v>
      </c>
      <c r="I2" s="22" t="s">
        <v>36</v>
      </c>
      <c r="J2" s="22" t="s">
        <v>37</v>
      </c>
      <c r="K2" s="22" t="s">
        <v>38</v>
      </c>
      <c r="L2" s="22" t="s">
        <v>39</v>
      </c>
      <c r="M2" s="22" t="s">
        <v>40</v>
      </c>
      <c r="N2" s="22" t="s">
        <v>41</v>
      </c>
      <c r="O2" s="22" t="s">
        <v>42</v>
      </c>
      <c r="P2" s="22" t="s">
        <v>43</v>
      </c>
      <c r="Q2" s="22" t="s">
        <v>44</v>
      </c>
      <c r="R2" s="22" t="s">
        <v>45</v>
      </c>
      <c r="S2" s="35" t="s">
        <v>46</v>
      </c>
    </row>
    <row r="3" spans="1:20" ht="16.5" thickBot="1" x14ac:dyDescent="0.3">
      <c r="A3" s="78" t="s">
        <v>128</v>
      </c>
      <c r="B3" s="89" t="s">
        <v>134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65" t="s">
        <v>48</v>
      </c>
    </row>
    <row r="4" spans="1:20" ht="18.75" x14ac:dyDescent="0.25">
      <c r="A4" s="30" t="s">
        <v>53</v>
      </c>
      <c r="B4" s="1">
        <v>69.746963562753038</v>
      </c>
      <c r="C4" s="1">
        <v>70.625189988854004</v>
      </c>
      <c r="D4" s="1">
        <v>71.976839516294319</v>
      </c>
      <c r="E4" s="1">
        <v>71.724207550979202</v>
      </c>
      <c r="F4" s="1">
        <v>72.089986943858591</v>
      </c>
      <c r="G4" s="1">
        <v>73.567787971457705</v>
      </c>
      <c r="H4" s="1">
        <v>71.431222062916405</v>
      </c>
      <c r="I4" s="1">
        <v>72.357764729702382</v>
      </c>
      <c r="J4" s="7">
        <v>71.127758655598313</v>
      </c>
      <c r="K4" s="1">
        <v>72.52454991816694</v>
      </c>
      <c r="L4" s="7">
        <v>73.70090016366612</v>
      </c>
      <c r="M4" s="7">
        <v>73.590835360908358</v>
      </c>
      <c r="N4" s="1">
        <v>72.791695778021761</v>
      </c>
      <c r="O4" s="68">
        <v>74.489999999999995</v>
      </c>
      <c r="P4" s="1">
        <v>70.061263432760882</v>
      </c>
      <c r="Q4" s="1">
        <v>71.859805510534841</v>
      </c>
      <c r="R4" s="1">
        <v>74.628224582701066</v>
      </c>
      <c r="S4" s="9">
        <v>72.467789890981166</v>
      </c>
    </row>
    <row r="5" spans="1:20" ht="18.75" x14ac:dyDescent="0.25">
      <c r="A5" s="30" t="s">
        <v>54</v>
      </c>
      <c r="B5" s="1">
        <v>0.35425101214574894</v>
      </c>
      <c r="C5" s="1">
        <v>0.40530955517276324</v>
      </c>
      <c r="D5" s="1">
        <v>0.32281205164992827</v>
      </c>
      <c r="E5" s="1">
        <v>0.30284675953967294</v>
      </c>
      <c r="F5" s="1">
        <v>0.27116601385959627</v>
      </c>
      <c r="G5" s="1">
        <v>0.41284403669724778</v>
      </c>
      <c r="H5" s="1">
        <v>0.27325630429282277</v>
      </c>
      <c r="I5" s="1">
        <v>0.25308766956873863</v>
      </c>
      <c r="J5" s="7">
        <v>0.33407572383073503</v>
      </c>
      <c r="K5" s="1">
        <v>0.20458265139116205</v>
      </c>
      <c r="L5" s="7">
        <v>0.22504091653027825</v>
      </c>
      <c r="M5" s="7">
        <v>0.15206812652068125</v>
      </c>
      <c r="N5" s="1">
        <v>0.19463020261503144</v>
      </c>
      <c r="O5" s="68">
        <v>0.27</v>
      </c>
      <c r="P5" s="1">
        <v>0.50215928492517825</v>
      </c>
      <c r="Q5" s="1">
        <v>0.4355753646677471</v>
      </c>
      <c r="R5" s="1">
        <v>0.25290844714213456</v>
      </c>
      <c r="S5" s="9">
        <v>0.81268582755203156</v>
      </c>
    </row>
    <row r="6" spans="1:20" ht="18.75" x14ac:dyDescent="0.25">
      <c r="A6" s="30" t="s">
        <v>55</v>
      </c>
      <c r="B6" s="1">
        <v>11.852226720647774</v>
      </c>
      <c r="C6" s="1">
        <v>12.372074171648599</v>
      </c>
      <c r="D6" s="1">
        <v>12.061897929903669</v>
      </c>
      <c r="E6" s="1">
        <v>12.053301029678982</v>
      </c>
      <c r="F6" s="1">
        <v>11.971477352616249</v>
      </c>
      <c r="G6" s="1">
        <v>12.461773700305812</v>
      </c>
      <c r="H6" s="1">
        <v>12.124483427511173</v>
      </c>
      <c r="I6" s="1">
        <v>12.148208139299454</v>
      </c>
      <c r="J6" s="7">
        <v>12.067220085037457</v>
      </c>
      <c r="K6" s="1">
        <v>11.36456628477905</v>
      </c>
      <c r="L6" s="7">
        <v>11.824877250409166</v>
      </c>
      <c r="M6" s="7">
        <v>11.891727493917275</v>
      </c>
      <c r="N6" s="1">
        <v>11.692783710949197</v>
      </c>
      <c r="O6" s="68">
        <v>11.81</v>
      </c>
      <c r="P6" s="1">
        <v>12.312945666365371</v>
      </c>
      <c r="Q6" s="1">
        <v>12.206239870340356</v>
      </c>
      <c r="R6" s="1">
        <v>11.50227617602428</v>
      </c>
      <c r="S6" s="9">
        <v>11.605550049554013</v>
      </c>
    </row>
    <row r="7" spans="1:20" x14ac:dyDescent="0.25">
      <c r="A7" s="30" t="s">
        <v>13</v>
      </c>
      <c r="B7" s="1">
        <v>1.7611336032388665</v>
      </c>
      <c r="C7" s="1">
        <v>2.1076096868983689</v>
      </c>
      <c r="D7" s="1">
        <v>1.834392293502767</v>
      </c>
      <c r="E7" s="1">
        <v>1.8574601251766609</v>
      </c>
      <c r="F7" s="1">
        <v>1.8379029828261524</v>
      </c>
      <c r="G7" s="1">
        <v>2.1100917431192663</v>
      </c>
      <c r="H7" s="1">
        <v>1.9633971493632449</v>
      </c>
      <c r="I7" s="1">
        <v>1.5691435513261796</v>
      </c>
      <c r="J7" s="7">
        <v>1.8728487548086659</v>
      </c>
      <c r="K7" s="1">
        <v>1.1047463175122749</v>
      </c>
      <c r="L7" s="7">
        <v>1.2786415711947627</v>
      </c>
      <c r="M7" s="7">
        <v>1.2875101378751013</v>
      </c>
      <c r="N7" s="1">
        <v>1.2875536480686696</v>
      </c>
      <c r="O7" s="68">
        <v>1.38</v>
      </c>
      <c r="P7" s="1">
        <v>2.1693281108767701</v>
      </c>
      <c r="Q7" s="1">
        <v>1.8334683954619124</v>
      </c>
      <c r="R7" s="1">
        <v>1.6287303995953466</v>
      </c>
      <c r="S7" s="9">
        <v>1.8830525272547074</v>
      </c>
    </row>
    <row r="8" spans="1:20" x14ac:dyDescent="0.25">
      <c r="A8" s="30" t="s">
        <v>14</v>
      </c>
      <c r="B8" s="1" t="s">
        <v>131</v>
      </c>
      <c r="C8" s="1" t="s">
        <v>131</v>
      </c>
      <c r="D8" s="1" t="s">
        <v>131</v>
      </c>
      <c r="E8" s="1" t="s">
        <v>131</v>
      </c>
      <c r="F8" s="1" t="s">
        <v>131</v>
      </c>
      <c r="G8" s="1" t="s">
        <v>131</v>
      </c>
      <c r="H8" s="1" t="s">
        <v>131</v>
      </c>
      <c r="I8" s="1" t="s">
        <v>131</v>
      </c>
      <c r="J8" s="1" t="s">
        <v>131</v>
      </c>
      <c r="K8" s="1" t="s">
        <v>131</v>
      </c>
      <c r="L8" s="1" t="s">
        <v>131</v>
      </c>
      <c r="M8" s="1" t="s">
        <v>131</v>
      </c>
      <c r="N8" s="1" t="s">
        <v>131</v>
      </c>
      <c r="O8" s="1" t="s">
        <v>131</v>
      </c>
      <c r="P8" s="1" t="s">
        <v>131</v>
      </c>
      <c r="Q8" s="1" t="s">
        <v>131</v>
      </c>
      <c r="R8" s="1" t="s">
        <v>131</v>
      </c>
      <c r="S8" s="9" t="s">
        <v>131</v>
      </c>
      <c r="T8" s="74"/>
    </row>
    <row r="9" spans="1:20" x14ac:dyDescent="0.25">
      <c r="A9" s="30" t="s">
        <v>15</v>
      </c>
      <c r="B9" s="1">
        <v>0.35425101214574894</v>
      </c>
      <c r="C9" s="1">
        <v>0.40530955517276324</v>
      </c>
      <c r="D9" s="1">
        <v>0.39967206394753024</v>
      </c>
      <c r="E9" s="1">
        <v>0.38360589541691908</v>
      </c>
      <c r="F9" s="1">
        <v>0.33142512805061763</v>
      </c>
      <c r="G9" s="1">
        <v>0.44342507645259943</v>
      </c>
      <c r="H9" s="1">
        <v>0.43518596609597698</v>
      </c>
      <c r="I9" s="1">
        <v>0.26321117635148816</v>
      </c>
      <c r="J9" s="7">
        <v>0.30370520348248636</v>
      </c>
      <c r="K9" s="1">
        <v>0.18412438625204583</v>
      </c>
      <c r="L9" s="7">
        <v>0.22504091653027825</v>
      </c>
      <c r="M9" s="7">
        <v>0.18248175182481749</v>
      </c>
      <c r="N9" s="1">
        <v>0.21459227467811159</v>
      </c>
      <c r="O9" s="68">
        <v>0.18</v>
      </c>
      <c r="P9" s="1">
        <v>0.45194335643266043</v>
      </c>
      <c r="Q9" s="1">
        <v>0.35453808752025928</v>
      </c>
      <c r="R9" s="1">
        <v>0.27314112291350534</v>
      </c>
      <c r="S9" s="9">
        <v>0.16848364717542122</v>
      </c>
    </row>
    <row r="10" spans="1:20" x14ac:dyDescent="0.25">
      <c r="A10" s="30" t="s">
        <v>16</v>
      </c>
      <c r="B10" s="1">
        <v>1.548582995951417</v>
      </c>
      <c r="C10" s="1">
        <v>1.6617691762083291</v>
      </c>
      <c r="D10" s="1">
        <v>1.56282025005124</v>
      </c>
      <c r="E10" s="1">
        <v>1.6656571774682012</v>
      </c>
      <c r="F10" s="1">
        <v>1.4663051119815205</v>
      </c>
      <c r="G10" s="1">
        <v>1.6360856269113153</v>
      </c>
      <c r="H10" s="1">
        <v>1.5686935987180566</v>
      </c>
      <c r="I10" s="1">
        <v>1.5185260174124318</v>
      </c>
      <c r="J10" s="7">
        <v>1.5691435513261796</v>
      </c>
      <c r="K10" s="1">
        <v>1.1763502454991817</v>
      </c>
      <c r="L10" s="7">
        <v>1.2990998363338788</v>
      </c>
      <c r="M10" s="7">
        <v>1.3381995133819951</v>
      </c>
      <c r="N10" s="1">
        <v>1.2725820940213595</v>
      </c>
      <c r="O10" s="68">
        <v>1.25</v>
      </c>
      <c r="P10" s="1">
        <v>1.7575574972381238</v>
      </c>
      <c r="Q10" s="1">
        <v>1.6713938411669367</v>
      </c>
      <c r="R10" s="1">
        <v>1.1937278705108751</v>
      </c>
      <c r="S10" s="9">
        <v>1.3478691774033698</v>
      </c>
    </row>
    <row r="11" spans="1:20" ht="18.75" x14ac:dyDescent="0.25">
      <c r="A11" s="30" t="s">
        <v>56</v>
      </c>
      <c r="B11" s="1">
        <v>4.1599190283400809</v>
      </c>
      <c r="C11" s="1">
        <v>3.8909717296585269</v>
      </c>
      <c r="D11" s="1">
        <v>4.0633326501332236</v>
      </c>
      <c r="E11" s="1">
        <v>4.078336361800929</v>
      </c>
      <c r="F11" s="1">
        <v>3.8766696796223759</v>
      </c>
      <c r="G11" s="1">
        <v>4.3883792048929671</v>
      </c>
      <c r="H11" s="1">
        <v>3.6940204098844558</v>
      </c>
      <c r="I11" s="1">
        <v>4.1354525207531889</v>
      </c>
      <c r="J11" s="7">
        <v>3.3205102247418505</v>
      </c>
      <c r="K11" s="1">
        <v>4.1939443535188214</v>
      </c>
      <c r="L11" s="7">
        <v>3.835924713584288</v>
      </c>
      <c r="M11" s="7">
        <v>3.8422546634225463</v>
      </c>
      <c r="N11" s="1">
        <v>4.0473101107894998</v>
      </c>
      <c r="O11" s="68">
        <v>4.6399999999999997</v>
      </c>
      <c r="P11" s="1">
        <v>4.0474038364969367</v>
      </c>
      <c r="Q11" s="1">
        <v>4.0923824959481356</v>
      </c>
      <c r="R11" s="1">
        <v>4.3500252908447141</v>
      </c>
      <c r="S11" s="9">
        <v>3.2210109018830524</v>
      </c>
    </row>
    <row r="12" spans="1:20" ht="18.75" x14ac:dyDescent="0.25">
      <c r="A12" s="30" t="s">
        <v>57</v>
      </c>
      <c r="B12" s="1">
        <v>1.9635627530364372</v>
      </c>
      <c r="C12" s="1">
        <v>2.0670787313810925</v>
      </c>
      <c r="D12" s="1">
        <v>2.0957163353146138</v>
      </c>
      <c r="E12" s="1">
        <v>2.0896426408237434</v>
      </c>
      <c r="F12" s="1">
        <v>2.0789394395902376</v>
      </c>
      <c r="G12" s="1">
        <v>2.1406727828746179</v>
      </c>
      <c r="H12" s="1">
        <v>2.0140001686767306</v>
      </c>
      <c r="I12" s="1">
        <v>2.0651953836809072</v>
      </c>
      <c r="J12" s="7">
        <v>2.1461834379429034</v>
      </c>
      <c r="K12" s="1">
        <v>2.0560556464811781</v>
      </c>
      <c r="L12" s="7">
        <v>2.1583469721767594</v>
      </c>
      <c r="M12" s="7">
        <v>2.1390916463909164</v>
      </c>
      <c r="N12" s="1">
        <v>2.1209701567022656</v>
      </c>
      <c r="O12" s="68">
        <v>1.96</v>
      </c>
      <c r="P12" s="1">
        <v>1.9985939540022095</v>
      </c>
      <c r="Q12" s="1">
        <v>1.8942463533225282</v>
      </c>
      <c r="R12" s="1">
        <v>2.0940819423368739</v>
      </c>
      <c r="S12" s="9">
        <v>1.9326065411298314</v>
      </c>
    </row>
    <row r="13" spans="1:20" ht="18.75" x14ac:dyDescent="0.25">
      <c r="A13" s="30" t="s">
        <v>58</v>
      </c>
      <c r="B13" s="1">
        <v>0.17206477732793524</v>
      </c>
      <c r="C13" s="1">
        <v>0.20265477758638162</v>
      </c>
      <c r="D13" s="1">
        <v>0.15884402541504405</v>
      </c>
      <c r="E13" s="1">
        <v>0.20189783969311531</v>
      </c>
      <c r="F13" s="1">
        <v>0.16069097117605705</v>
      </c>
      <c r="G13" s="1">
        <v>0.16819571865443428</v>
      </c>
      <c r="H13" s="1">
        <v>0.1821708695285485</v>
      </c>
      <c r="I13" s="1">
        <v>0.14172909495849365</v>
      </c>
      <c r="J13" s="7">
        <v>0.19234662887224135</v>
      </c>
      <c r="K13" s="1">
        <v>0.14320785597381344</v>
      </c>
      <c r="L13" s="7">
        <v>0.16366612111292964</v>
      </c>
      <c r="M13" s="7">
        <v>0.15206812652068125</v>
      </c>
      <c r="N13" s="1">
        <v>0.14472502245733107</v>
      </c>
      <c r="O13" s="68">
        <v>0.14000000000000001</v>
      </c>
      <c r="P13" s="1">
        <v>0.18077734257306416</v>
      </c>
      <c r="Q13" s="1">
        <v>0.15194489465153968</v>
      </c>
      <c r="R13" s="1">
        <v>0.16186140617096612</v>
      </c>
      <c r="S13" s="9">
        <v>0.16848364717542122</v>
      </c>
    </row>
    <row r="14" spans="1:20" x14ac:dyDescent="0.25">
      <c r="A14" s="30" t="s">
        <v>145</v>
      </c>
      <c r="B14" s="1">
        <f t="shared" ref="B14:S14" si="0">SUM(B4:B13)</f>
        <v>91.912955465587061</v>
      </c>
      <c r="C14" s="1">
        <f t="shared" si="0"/>
        <v>93.737967372580826</v>
      </c>
      <c r="D14" s="1">
        <f t="shared" si="0"/>
        <v>94.47632711621236</v>
      </c>
      <c r="E14" s="1">
        <f t="shared" si="0"/>
        <v>94.356955380577432</v>
      </c>
      <c r="F14" s="1">
        <f t="shared" si="0"/>
        <v>94.084563623581403</v>
      </c>
      <c r="G14" s="1">
        <f t="shared" si="0"/>
        <v>97.329255861365965</v>
      </c>
      <c r="H14" s="1">
        <f t="shared" si="0"/>
        <v>93.686429956987425</v>
      </c>
      <c r="I14" s="1">
        <f t="shared" si="0"/>
        <v>94.452318283053259</v>
      </c>
      <c r="J14" s="1">
        <f t="shared" si="0"/>
        <v>92.933792265640847</v>
      </c>
      <c r="K14" s="1">
        <f t="shared" si="0"/>
        <v>92.952127659574472</v>
      </c>
      <c r="L14" s="1">
        <f t="shared" si="0"/>
        <v>94.711538461538467</v>
      </c>
      <c r="M14" s="1">
        <f t="shared" si="0"/>
        <v>94.576236820762375</v>
      </c>
      <c r="N14" s="1">
        <f t="shared" si="0"/>
        <v>93.766842998303233</v>
      </c>
      <c r="O14" s="1">
        <f t="shared" si="0"/>
        <v>96.11999999999999</v>
      </c>
      <c r="P14" s="1">
        <f t="shared" si="0"/>
        <v>93.481972481671207</v>
      </c>
      <c r="Q14" s="1">
        <f t="shared" si="0"/>
        <v>94.499594813614223</v>
      </c>
      <c r="R14" s="1">
        <f t="shared" si="0"/>
        <v>96.084977238239745</v>
      </c>
      <c r="S14" s="9">
        <f t="shared" si="0"/>
        <v>93.607532210108999</v>
      </c>
    </row>
    <row r="15" spans="1:20" ht="18.75" x14ac:dyDescent="0.25">
      <c r="A15" s="30" t="s">
        <v>141</v>
      </c>
      <c r="B15" s="1">
        <v>7.9012746303834422</v>
      </c>
      <c r="C15" s="1">
        <v>5.8988618579341301</v>
      </c>
      <c r="D15" s="1">
        <v>5.311447897871914</v>
      </c>
      <c r="E15" s="1">
        <v>5.6566038964893313</v>
      </c>
      <c r="F15" s="1">
        <v>5.3009325598578902</v>
      </c>
      <c r="G15" s="1">
        <v>2.4990073375631008</v>
      </c>
      <c r="H15" s="1">
        <v>5.9140252080379589</v>
      </c>
      <c r="I15" s="1">
        <v>5.7663287138261357</v>
      </c>
      <c r="J15" s="1">
        <v>6.6341058747152974</v>
      </c>
      <c r="K15" s="1">
        <v>7.0845936884600107</v>
      </c>
      <c r="L15" s="1">
        <v>5.32096086557564</v>
      </c>
      <c r="M15" s="1">
        <v>5.6007191501329743</v>
      </c>
      <c r="N15" s="1">
        <v>6.0536688002658767</v>
      </c>
      <c r="O15" s="1">
        <v>3.5546858690417475</v>
      </c>
      <c r="P15" s="1">
        <v>6.2400374283240421</v>
      </c>
      <c r="Q15" s="1">
        <v>5.9668152818806925</v>
      </c>
      <c r="R15" s="1">
        <v>4.0934730337882286</v>
      </c>
      <c r="S15" s="9">
        <v>6.677806749175855</v>
      </c>
    </row>
    <row r="16" spans="1:20" ht="18.75" x14ac:dyDescent="0.25">
      <c r="A16" s="31" t="s">
        <v>140</v>
      </c>
      <c r="B16" s="1">
        <f t="shared" ref="B16:S16" si="1">B15+B14</f>
        <v>99.814230095970501</v>
      </c>
      <c r="C16" s="1">
        <f t="shared" si="1"/>
        <v>99.636829230514962</v>
      </c>
      <c r="D16" s="1">
        <f t="shared" si="1"/>
        <v>99.787775014084275</v>
      </c>
      <c r="E16" s="1">
        <f t="shared" si="1"/>
        <v>100.01355927706676</v>
      </c>
      <c r="F16" s="1">
        <f t="shared" si="1"/>
        <v>99.385496183439287</v>
      </c>
      <c r="G16" s="1">
        <f t="shared" si="1"/>
        <v>99.828263198929065</v>
      </c>
      <c r="H16" s="1">
        <f t="shared" si="1"/>
        <v>99.60045516502538</v>
      </c>
      <c r="I16" s="1">
        <f t="shared" si="1"/>
        <v>100.2186469968794</v>
      </c>
      <c r="J16" s="1">
        <f t="shared" si="1"/>
        <v>99.567898140356149</v>
      </c>
      <c r="K16" s="1">
        <f t="shared" si="1"/>
        <v>100.03672134803449</v>
      </c>
      <c r="L16" s="1">
        <f t="shared" si="1"/>
        <v>100.03249932711411</v>
      </c>
      <c r="M16" s="1">
        <f t="shared" si="1"/>
        <v>100.17695597089535</v>
      </c>
      <c r="N16" s="1">
        <f t="shared" si="1"/>
        <v>99.820511798569115</v>
      </c>
      <c r="O16" s="1">
        <f t="shared" si="1"/>
        <v>99.674685869041738</v>
      </c>
      <c r="P16" s="1">
        <f t="shared" si="1"/>
        <v>99.722009909995251</v>
      </c>
      <c r="Q16" s="1">
        <f t="shared" si="1"/>
        <v>100.46641009549492</v>
      </c>
      <c r="R16" s="1">
        <f t="shared" si="1"/>
        <v>100.17845027202797</v>
      </c>
      <c r="S16" s="9">
        <f t="shared" si="1"/>
        <v>100.28533895928486</v>
      </c>
    </row>
    <row r="17" spans="1:20" ht="19.5" thickBot="1" x14ac:dyDescent="0.3">
      <c r="A17" s="30" t="s">
        <v>124</v>
      </c>
      <c r="B17" s="46">
        <v>67</v>
      </c>
      <c r="C17" s="46">
        <v>51</v>
      </c>
      <c r="D17" s="46">
        <v>46</v>
      </c>
      <c r="E17" s="46">
        <v>49</v>
      </c>
      <c r="F17" s="46">
        <v>45</v>
      </c>
      <c r="G17" s="43">
        <v>24</v>
      </c>
      <c r="H17" s="43">
        <v>50</v>
      </c>
      <c r="I17" s="46">
        <v>48</v>
      </c>
      <c r="J17" s="43">
        <v>55</v>
      </c>
      <c r="K17" s="46">
        <v>58</v>
      </c>
      <c r="L17" s="46">
        <v>43</v>
      </c>
      <c r="M17" s="46">
        <v>45</v>
      </c>
      <c r="N17" s="43">
        <v>49</v>
      </c>
      <c r="O17" s="46">
        <v>30</v>
      </c>
      <c r="P17" s="46">
        <v>54</v>
      </c>
      <c r="Q17" s="46">
        <v>50</v>
      </c>
      <c r="R17" s="46">
        <v>35</v>
      </c>
      <c r="S17" s="47">
        <v>53</v>
      </c>
      <c r="T17" s="70"/>
    </row>
    <row r="18" spans="1:20" x14ac:dyDescent="0.25">
      <c r="A18" s="18" t="s">
        <v>142</v>
      </c>
      <c r="B18" s="19">
        <v>6.7787948131197604</v>
      </c>
      <c r="C18" s="19">
        <v>7.2235975066785398</v>
      </c>
      <c r="D18" s="19">
        <v>6.2660322359396403</v>
      </c>
      <c r="E18" s="19">
        <v>5.8095309908007797</v>
      </c>
      <c r="F18" s="19">
        <v>6.7354537232439</v>
      </c>
      <c r="G18" s="1">
        <v>3.5062161348585201</v>
      </c>
      <c r="H18" s="1">
        <v>7.0659780272271302</v>
      </c>
      <c r="I18" s="19">
        <v>5.9421838407494096</v>
      </c>
      <c r="J18" s="1">
        <v>7.8270913055286497</v>
      </c>
      <c r="K18" s="19">
        <v>7.5599537334532796</v>
      </c>
      <c r="L18" s="19">
        <v>6.2011242574608003</v>
      </c>
      <c r="M18" s="19">
        <v>6.2060191764318402</v>
      </c>
      <c r="N18" s="1">
        <v>6.5814036094865598</v>
      </c>
      <c r="O18" s="19">
        <v>4.40939363817097</v>
      </c>
      <c r="P18" s="19">
        <v>6.9830124575311441</v>
      </c>
      <c r="Q18" s="19">
        <v>6.4750602895481197</v>
      </c>
      <c r="R18" s="19">
        <v>4.1963659524378798</v>
      </c>
      <c r="S18" s="26">
        <v>5.0160389124469944</v>
      </c>
    </row>
    <row r="19" spans="1:20" ht="18.75" x14ac:dyDescent="0.25">
      <c r="A19" s="31" t="s">
        <v>143</v>
      </c>
      <c r="B19" s="1">
        <f>0.8458*B18</f>
        <v>5.7335046529366931</v>
      </c>
      <c r="C19" s="1">
        <f t="shared" ref="C19:S19" si="2">0.8458*C18</f>
        <v>6.1097187711487093</v>
      </c>
      <c r="D19" s="1">
        <f t="shared" si="2"/>
        <v>5.2998100651577476</v>
      </c>
      <c r="E19" s="1">
        <f t="shared" si="2"/>
        <v>4.9137013120192998</v>
      </c>
      <c r="F19" s="1">
        <f t="shared" si="2"/>
        <v>5.6968467591196905</v>
      </c>
      <c r="G19" s="1">
        <f t="shared" si="2"/>
        <v>2.9655576068633365</v>
      </c>
      <c r="H19" s="1">
        <f t="shared" si="2"/>
        <v>5.9764042154287065</v>
      </c>
      <c r="I19" s="1">
        <f t="shared" si="2"/>
        <v>5.0258990925058509</v>
      </c>
      <c r="J19" s="1">
        <f t="shared" si="2"/>
        <v>6.6201538262161321</v>
      </c>
      <c r="K19" s="1">
        <f t="shared" si="2"/>
        <v>6.3942088677547835</v>
      </c>
      <c r="L19" s="1">
        <f t="shared" si="2"/>
        <v>5.2449108969603451</v>
      </c>
      <c r="M19" s="1">
        <f t="shared" si="2"/>
        <v>5.2490510194260507</v>
      </c>
      <c r="N19" s="1">
        <f t="shared" si="2"/>
        <v>5.5665511729037318</v>
      </c>
      <c r="O19" s="1">
        <f t="shared" si="2"/>
        <v>3.7294651391650064</v>
      </c>
      <c r="P19" s="1">
        <f t="shared" si="2"/>
        <v>5.9062319365798412</v>
      </c>
      <c r="Q19" s="1">
        <f t="shared" si="2"/>
        <v>5.4766059928997999</v>
      </c>
      <c r="R19" s="1">
        <f t="shared" si="2"/>
        <v>3.5492863225719589</v>
      </c>
      <c r="S19" s="9">
        <f t="shared" si="2"/>
        <v>4.2425657121476679</v>
      </c>
    </row>
    <row r="20" spans="1:20" ht="19.5" thickBot="1" x14ac:dyDescent="0.3">
      <c r="A20" s="36" t="s">
        <v>146</v>
      </c>
      <c r="B20" s="64">
        <f t="shared" ref="B20:S20" si="3">B19+B14</f>
        <v>97.646460118523748</v>
      </c>
      <c r="C20" s="64">
        <f t="shared" si="3"/>
        <v>99.847686143729533</v>
      </c>
      <c r="D20" s="64">
        <f t="shared" si="3"/>
        <v>99.776137181370103</v>
      </c>
      <c r="E20" s="64">
        <f t="shared" si="3"/>
        <v>99.270656692596731</v>
      </c>
      <c r="F20" s="64">
        <f t="shared" si="3"/>
        <v>99.781410382701097</v>
      </c>
      <c r="G20" s="64">
        <f t="shared" si="3"/>
        <v>100.29481346822931</v>
      </c>
      <c r="H20" s="64">
        <f t="shared" si="3"/>
        <v>99.662834172416126</v>
      </c>
      <c r="I20" s="64">
        <f t="shared" si="3"/>
        <v>99.478217375559112</v>
      </c>
      <c r="J20" s="64">
        <f t="shared" si="3"/>
        <v>99.553946091856972</v>
      </c>
      <c r="K20" s="64">
        <f t="shared" si="3"/>
        <v>99.346336527329257</v>
      </c>
      <c r="L20" s="64">
        <f t="shared" si="3"/>
        <v>99.956449358498816</v>
      </c>
      <c r="M20" s="64">
        <f t="shared" si="3"/>
        <v>99.825287840188423</v>
      </c>
      <c r="N20" s="64">
        <f t="shared" si="3"/>
        <v>99.333394171206962</v>
      </c>
      <c r="O20" s="64">
        <f t="shared" si="3"/>
        <v>99.849465139164991</v>
      </c>
      <c r="P20" s="64">
        <f t="shared" si="3"/>
        <v>99.38820441825105</v>
      </c>
      <c r="Q20" s="64">
        <f t="shared" si="3"/>
        <v>99.976200806514029</v>
      </c>
      <c r="R20" s="64">
        <f t="shared" si="3"/>
        <v>99.634263560811704</v>
      </c>
      <c r="S20" s="65">
        <f t="shared" si="3"/>
        <v>97.850097922256666</v>
      </c>
    </row>
    <row r="21" spans="1:20" ht="18.75" x14ac:dyDescent="0.25">
      <c r="A21" s="30" t="s">
        <v>59</v>
      </c>
      <c r="B21" s="19">
        <v>0.67195402298850604</v>
      </c>
      <c r="C21" s="19">
        <v>0.493684210526316</v>
      </c>
      <c r="D21" s="19">
        <v>0.471007371007371</v>
      </c>
      <c r="E21" s="19">
        <v>0.480392156862745</v>
      </c>
      <c r="F21" s="1">
        <v>0.543010752688172</v>
      </c>
      <c r="G21" s="1">
        <v>0.27272727272727298</v>
      </c>
      <c r="H21" s="1">
        <v>0.48061118335500602</v>
      </c>
      <c r="I21" s="19">
        <v>0.463123270965005</v>
      </c>
      <c r="J21" s="19">
        <v>0.58120706490738405</v>
      </c>
      <c r="K21" s="19">
        <v>0.58781512605041997</v>
      </c>
      <c r="L21" s="19">
        <v>0.4511271232504</v>
      </c>
      <c r="M21" s="33">
        <v>0.46092772814001398</v>
      </c>
      <c r="N21" s="19">
        <v>0.53112090944928003</v>
      </c>
      <c r="O21" s="19">
        <v>0.32286324786324799</v>
      </c>
      <c r="P21" s="19">
        <v>0.39194915254237289</v>
      </c>
      <c r="Q21" s="33">
        <v>0.470822090120184</v>
      </c>
      <c r="R21" s="19">
        <v>0.35012385782264699</v>
      </c>
      <c r="S21" s="26">
        <v>0.52994764397905803</v>
      </c>
    </row>
    <row r="22" spans="1:20" ht="18.75" x14ac:dyDescent="0.25">
      <c r="A22" s="30" t="s">
        <v>144</v>
      </c>
      <c r="B22" s="1">
        <f>11.494*B21</f>
        <v>7.7234395402298883</v>
      </c>
      <c r="C22" s="1">
        <f t="shared" ref="C22:S22" si="4">11.494*C21</f>
        <v>5.6744063157894757</v>
      </c>
      <c r="D22" s="1">
        <f t="shared" si="4"/>
        <v>5.4137587223587218</v>
      </c>
      <c r="E22" s="1">
        <f t="shared" si="4"/>
        <v>5.5216274509803913</v>
      </c>
      <c r="F22" s="1">
        <f t="shared" si="4"/>
        <v>6.241365591397849</v>
      </c>
      <c r="G22" s="1">
        <f t="shared" si="4"/>
        <v>3.1347272727272757</v>
      </c>
      <c r="H22" s="1">
        <f t="shared" si="4"/>
        <v>5.5241449414824393</v>
      </c>
      <c r="I22" s="1">
        <f t="shared" si="4"/>
        <v>5.3231388764717673</v>
      </c>
      <c r="J22" s="1">
        <f t="shared" si="4"/>
        <v>6.6803940040454721</v>
      </c>
      <c r="K22" s="1">
        <f t="shared" si="4"/>
        <v>6.7563470588235273</v>
      </c>
      <c r="L22" s="1">
        <f t="shared" si="4"/>
        <v>5.1852551546400978</v>
      </c>
      <c r="M22" s="1">
        <f t="shared" si="4"/>
        <v>5.2979033072413202</v>
      </c>
      <c r="N22" s="1">
        <f t="shared" si="4"/>
        <v>6.1047037332100249</v>
      </c>
      <c r="O22" s="1">
        <f t="shared" si="4"/>
        <v>3.7109901709401725</v>
      </c>
      <c r="P22" s="1">
        <f t="shared" si="4"/>
        <v>4.5050635593220338</v>
      </c>
      <c r="Q22" s="1">
        <f t="shared" si="4"/>
        <v>5.4116291038413946</v>
      </c>
      <c r="R22" s="1">
        <f t="shared" si="4"/>
        <v>4.0243236218135046</v>
      </c>
      <c r="S22" s="9">
        <f t="shared" si="4"/>
        <v>6.0912182198952927</v>
      </c>
    </row>
    <row r="23" spans="1:20" ht="19.5" thickBot="1" x14ac:dyDescent="0.3">
      <c r="A23" s="36" t="s">
        <v>147</v>
      </c>
      <c r="B23" s="64">
        <f t="shared" ref="B23:S23" si="5">B22+B14</f>
        <v>99.636395005816951</v>
      </c>
      <c r="C23" s="64">
        <f t="shared" si="5"/>
        <v>99.412373688370309</v>
      </c>
      <c r="D23" s="64">
        <f t="shared" si="5"/>
        <v>99.890085838571082</v>
      </c>
      <c r="E23" s="64">
        <f t="shared" si="5"/>
        <v>99.878582831557821</v>
      </c>
      <c r="F23" s="64">
        <f t="shared" si="5"/>
        <v>100.32592921497925</v>
      </c>
      <c r="G23" s="64">
        <f t="shared" si="5"/>
        <v>100.46398313409324</v>
      </c>
      <c r="H23" s="64">
        <f t="shared" si="5"/>
        <v>99.210574898469858</v>
      </c>
      <c r="I23" s="64">
        <f t="shared" si="5"/>
        <v>99.775457159525033</v>
      </c>
      <c r="J23" s="64">
        <f t="shared" si="5"/>
        <v>99.614186269686314</v>
      </c>
      <c r="K23" s="64">
        <f t="shared" si="5"/>
        <v>99.708474718397994</v>
      </c>
      <c r="L23" s="64">
        <f t="shared" si="5"/>
        <v>99.89679361617857</v>
      </c>
      <c r="M23" s="64">
        <f t="shared" si="5"/>
        <v>99.874140128003688</v>
      </c>
      <c r="N23" s="64">
        <f t="shared" si="5"/>
        <v>99.871546731513263</v>
      </c>
      <c r="O23" s="64">
        <f t="shared" si="5"/>
        <v>99.830990170940169</v>
      </c>
      <c r="P23" s="64">
        <f t="shared" si="5"/>
        <v>97.987036040993246</v>
      </c>
      <c r="Q23" s="64">
        <f t="shared" si="5"/>
        <v>99.911223917455615</v>
      </c>
      <c r="R23" s="64">
        <f t="shared" si="5"/>
        <v>100.10930086005325</v>
      </c>
      <c r="S23" s="65">
        <f t="shared" si="5"/>
        <v>99.698750430004296</v>
      </c>
    </row>
    <row r="24" spans="1:20" ht="15.75" customHeight="1" x14ac:dyDescent="0.25">
      <c r="A24" s="79" t="s">
        <v>133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7"/>
    </row>
    <row r="25" spans="1:20" ht="15.75" customHeight="1" x14ac:dyDescent="0.2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77"/>
    </row>
    <row r="26" spans="1:20" ht="15.75" customHeight="1" x14ac:dyDescent="0.2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77"/>
    </row>
    <row r="27" spans="1:20" ht="15.75" customHeight="1" x14ac:dyDescent="0.25">
      <c r="A27" s="76"/>
      <c r="B27" s="76"/>
      <c r="C27" s="76"/>
      <c r="D27" s="76"/>
      <c r="E27" s="76"/>
      <c r="F27" s="76"/>
      <c r="G27" s="76"/>
      <c r="H27" s="76"/>
    </row>
    <row r="28" spans="1:20" ht="15.75" customHeight="1" x14ac:dyDescent="0.25">
      <c r="A28" s="76"/>
      <c r="B28" s="76"/>
      <c r="C28" s="76"/>
      <c r="D28" s="76"/>
      <c r="E28" s="76"/>
      <c r="F28" s="76"/>
      <c r="G28" s="76"/>
      <c r="H28" s="76"/>
    </row>
    <row r="29" spans="1:20" ht="15.75" customHeight="1" x14ac:dyDescent="0.25">
      <c r="A29" s="76"/>
      <c r="B29" s="76"/>
      <c r="C29" s="76"/>
      <c r="D29" s="76"/>
      <c r="E29" s="76"/>
      <c r="F29" s="76"/>
      <c r="G29" s="76"/>
      <c r="H29" s="76"/>
    </row>
    <row r="30" spans="1:20" ht="15.75" customHeight="1" x14ac:dyDescent="0.25">
      <c r="A30" s="76"/>
      <c r="B30" s="76"/>
      <c r="C30" s="76"/>
      <c r="D30" s="76"/>
      <c r="E30" s="76"/>
      <c r="F30" s="76"/>
      <c r="G30" s="76"/>
      <c r="H30" s="76"/>
    </row>
    <row r="31" spans="1:20" ht="15.75" customHeight="1" x14ac:dyDescent="0.25">
      <c r="A31" s="76"/>
      <c r="B31" s="76"/>
      <c r="C31" s="76"/>
      <c r="D31" s="76"/>
      <c r="E31" s="76"/>
      <c r="F31" s="76"/>
      <c r="G31" s="76"/>
      <c r="H31" s="76"/>
    </row>
    <row r="32" spans="1:20" ht="15.75" customHeight="1" x14ac:dyDescent="0.25">
      <c r="A32" s="76"/>
      <c r="B32" s="76"/>
      <c r="C32" s="76"/>
      <c r="D32" s="76"/>
      <c r="E32" s="76"/>
      <c r="F32" s="76"/>
      <c r="G32" s="76"/>
      <c r="H32" s="76"/>
    </row>
    <row r="33" spans="1:8" ht="15.75" customHeight="1" x14ac:dyDescent="0.25">
      <c r="A33" s="76"/>
      <c r="B33" s="76"/>
      <c r="C33" s="76"/>
      <c r="D33" s="76"/>
      <c r="E33" s="76"/>
      <c r="F33" s="76"/>
      <c r="G33" s="76"/>
      <c r="H33" s="76"/>
    </row>
    <row r="34" spans="1:8" ht="15.75" customHeight="1" x14ac:dyDescent="0.25">
      <c r="A34" s="76"/>
      <c r="B34" s="76"/>
      <c r="C34" s="76"/>
      <c r="D34" s="76"/>
      <c r="E34" s="76"/>
      <c r="F34" s="76"/>
      <c r="G34" s="76"/>
      <c r="H34" s="76"/>
    </row>
    <row r="35" spans="1:8" ht="15.75" customHeight="1" x14ac:dyDescent="0.25">
      <c r="A35" s="76"/>
      <c r="B35" s="76"/>
      <c r="C35" s="76"/>
      <c r="D35" s="76"/>
      <c r="E35" s="76"/>
      <c r="F35" s="76"/>
      <c r="G35" s="76"/>
      <c r="H35" s="76"/>
    </row>
  </sheetData>
  <mergeCells count="3">
    <mergeCell ref="B3:R3"/>
    <mergeCell ref="A24:S26"/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opLeftCell="A3" zoomScale="70" zoomScaleNormal="70" workbookViewId="0">
      <selection sqref="A1:B1"/>
    </sheetView>
  </sheetViews>
  <sheetFormatPr defaultRowHeight="15" x14ac:dyDescent="0.25"/>
  <cols>
    <col min="1" max="1" width="37.42578125" customWidth="1"/>
    <col min="2" max="14" width="14.7109375" customWidth="1"/>
  </cols>
  <sheetData>
    <row r="1" spans="1:14" ht="16.5" thickBot="1" x14ac:dyDescent="0.3">
      <c r="A1" s="92" t="s">
        <v>125</v>
      </c>
      <c r="B1" s="92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</row>
    <row r="2" spans="1:14" ht="15.75" x14ac:dyDescent="0.25">
      <c r="A2" s="9" t="s">
        <v>126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11" t="s">
        <v>12</v>
      </c>
    </row>
    <row r="3" spans="1:14" ht="16.5" thickBot="1" x14ac:dyDescent="0.3">
      <c r="A3" s="41" t="s">
        <v>128</v>
      </c>
      <c r="B3" s="86" t="s">
        <v>127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7"/>
    </row>
    <row r="4" spans="1:14" ht="18.75" x14ac:dyDescent="0.25">
      <c r="A4" s="9" t="s">
        <v>53</v>
      </c>
      <c r="B4" s="4">
        <v>73.128587252039068</v>
      </c>
      <c r="C4" s="1">
        <v>75.211778943122226</v>
      </c>
      <c r="D4" s="7">
        <v>76.014431749849663</v>
      </c>
      <c r="E4" s="1">
        <v>77.17839574339925</v>
      </c>
      <c r="F4" s="7">
        <v>74.538859053602195</v>
      </c>
      <c r="G4" s="1">
        <v>77.278980376289709</v>
      </c>
      <c r="H4" s="7">
        <v>75.130958354239837</v>
      </c>
      <c r="I4" s="7">
        <v>77.443384191457881</v>
      </c>
      <c r="J4" s="8">
        <v>76.990039239360101</v>
      </c>
      <c r="K4" s="7">
        <v>74.050759392486015</v>
      </c>
      <c r="L4" s="7">
        <v>74.576779780485353</v>
      </c>
      <c r="M4" s="7">
        <v>73.610628308860257</v>
      </c>
      <c r="N4" s="9">
        <v>74.231062124248496</v>
      </c>
    </row>
    <row r="5" spans="1:14" ht="18.75" x14ac:dyDescent="0.25">
      <c r="A5" s="9" t="s">
        <v>54</v>
      </c>
      <c r="B5" s="4">
        <v>0.1283858624509113</v>
      </c>
      <c r="C5" s="1">
        <v>0.13110125050423557</v>
      </c>
      <c r="D5" s="7">
        <v>0.13289236319903788</v>
      </c>
      <c r="E5" s="1">
        <v>0.12287922899307298</v>
      </c>
      <c r="F5" s="7">
        <v>0.13436011753977101</v>
      </c>
      <c r="G5" s="1">
        <v>0.13412907141412098</v>
      </c>
      <c r="H5" s="7">
        <v>0</v>
      </c>
      <c r="I5" s="7">
        <v>0</v>
      </c>
      <c r="J5" s="7">
        <v>0</v>
      </c>
      <c r="K5" s="7">
        <v>0.12989608313349321</v>
      </c>
      <c r="L5" s="7">
        <v>0.13352129694894777</v>
      </c>
      <c r="M5" s="7">
        <v>0.11547297972230548</v>
      </c>
      <c r="N5" s="9">
        <v>0.15330661322645292</v>
      </c>
    </row>
    <row r="6" spans="1:14" ht="18.75" x14ac:dyDescent="0.25">
      <c r="A6" s="9" t="s">
        <v>55</v>
      </c>
      <c r="B6" s="4">
        <v>12.294230188299265</v>
      </c>
      <c r="C6" s="1">
        <v>11.970552642194432</v>
      </c>
      <c r="D6" s="7">
        <v>12.031870114251353</v>
      </c>
      <c r="E6" s="1">
        <v>11.724726433089046</v>
      </c>
      <c r="F6" s="7">
        <v>11.544634714763403</v>
      </c>
      <c r="G6" s="1">
        <v>11.968440218490795</v>
      </c>
      <c r="H6" s="7">
        <v>11.975915704967385</v>
      </c>
      <c r="I6" s="7">
        <v>12.023268867683829</v>
      </c>
      <c r="J6" s="7">
        <v>12.109870208270451</v>
      </c>
      <c r="K6" s="7">
        <v>12.120303756994407</v>
      </c>
      <c r="L6" s="7">
        <v>11.544456751585944</v>
      </c>
      <c r="M6" s="7">
        <v>11.84616921386475</v>
      </c>
      <c r="N6" s="9">
        <v>11.743286573146294</v>
      </c>
    </row>
    <row r="7" spans="1:14" ht="15.75" x14ac:dyDescent="0.25">
      <c r="A7" s="9" t="s">
        <v>13</v>
      </c>
      <c r="B7" s="4">
        <v>0.97573255462692576</v>
      </c>
      <c r="C7" s="1">
        <v>1.0387252924566357</v>
      </c>
      <c r="D7" s="7">
        <v>0.95069152134696344</v>
      </c>
      <c r="E7" s="1">
        <v>1.0751932536893887</v>
      </c>
      <c r="F7" s="7">
        <v>1.1162225149457901</v>
      </c>
      <c r="G7" s="1">
        <v>1.0317620878009306</v>
      </c>
      <c r="H7" s="7">
        <v>1.0235825388861013</v>
      </c>
      <c r="I7" s="7">
        <v>1.0097463897535337</v>
      </c>
      <c r="J7" s="7">
        <v>0.98007847872019305</v>
      </c>
      <c r="K7" s="7">
        <v>1.069144684252598</v>
      </c>
      <c r="L7" s="7">
        <v>1.0270868996072904</v>
      </c>
      <c r="M7" s="7">
        <v>1.0460493457197084</v>
      </c>
      <c r="N7" s="9">
        <v>1.062925851703407</v>
      </c>
    </row>
    <row r="8" spans="1:14" ht="15.75" x14ac:dyDescent="0.25">
      <c r="A8" s="9" t="s">
        <v>14</v>
      </c>
      <c r="B8" s="4" t="s">
        <v>131</v>
      </c>
      <c r="C8" s="4" t="s">
        <v>131</v>
      </c>
      <c r="D8" s="4" t="s">
        <v>131</v>
      </c>
      <c r="E8" s="4" t="s">
        <v>131</v>
      </c>
      <c r="F8" s="4" t="s">
        <v>131</v>
      </c>
      <c r="G8" s="4" t="s">
        <v>131</v>
      </c>
      <c r="H8" s="4" t="s">
        <v>131</v>
      </c>
      <c r="I8" s="4" t="s">
        <v>131</v>
      </c>
      <c r="J8" s="4" t="s">
        <v>131</v>
      </c>
      <c r="K8" s="4" t="s">
        <v>131</v>
      </c>
      <c r="L8" s="4" t="s">
        <v>131</v>
      </c>
      <c r="M8" s="4" t="s">
        <v>131</v>
      </c>
      <c r="N8" s="10" t="s">
        <v>131</v>
      </c>
    </row>
    <row r="9" spans="1:14" ht="15.75" x14ac:dyDescent="0.25">
      <c r="A9" s="9" t="s">
        <v>15</v>
      </c>
      <c r="B9" s="4">
        <v>0</v>
      </c>
      <c r="C9" s="1">
        <v>8.0677692617991126E-2</v>
      </c>
      <c r="D9" s="7">
        <v>7.1557426337943486E-2</v>
      </c>
      <c r="E9" s="1">
        <v>3.5839775122979624E-2</v>
      </c>
      <c r="F9" s="7">
        <v>8.2683149255243699E-2</v>
      </c>
      <c r="G9" s="4" t="s">
        <v>131</v>
      </c>
      <c r="H9" s="4" t="s">
        <v>131</v>
      </c>
      <c r="I9" s="4" t="s">
        <v>131</v>
      </c>
      <c r="J9" s="4" t="s">
        <v>131</v>
      </c>
      <c r="K9" s="7">
        <v>7.9936051159072749E-2</v>
      </c>
      <c r="L9" s="7">
        <v>7.1896082972510336E-2</v>
      </c>
      <c r="M9" s="7">
        <v>2.3773848766357009E-2</v>
      </c>
      <c r="N9" s="10" t="s">
        <v>131</v>
      </c>
    </row>
    <row r="10" spans="1:14" ht="15.75" x14ac:dyDescent="0.25">
      <c r="A10" s="9" t="s">
        <v>16</v>
      </c>
      <c r="B10" s="4">
        <v>0.60598127076830144</v>
      </c>
      <c r="C10" s="1">
        <v>0.66559096409842677</v>
      </c>
      <c r="D10" s="7">
        <v>0.54179194227300065</v>
      </c>
      <c r="E10" s="1">
        <v>0.50175685172171469</v>
      </c>
      <c r="F10" s="7">
        <v>0.60978822575742231</v>
      </c>
      <c r="G10" s="1">
        <v>0.58810439004653037</v>
      </c>
      <c r="H10" s="7">
        <v>0.54249874560963374</v>
      </c>
      <c r="I10" s="7">
        <v>0.56212685615145186</v>
      </c>
      <c r="J10" s="7">
        <v>0.56957440386356784</v>
      </c>
      <c r="K10" s="7">
        <v>0.55955235811350923</v>
      </c>
      <c r="L10" s="7">
        <v>0.54435605679186394</v>
      </c>
      <c r="M10" s="7">
        <v>0.57736489861152729</v>
      </c>
      <c r="N10" s="9">
        <v>0.50080160320641287</v>
      </c>
    </row>
    <row r="11" spans="1:14" ht="18.75" x14ac:dyDescent="0.25">
      <c r="A11" s="9" t="s">
        <v>56</v>
      </c>
      <c r="B11" s="4">
        <v>4.0415869499546879</v>
      </c>
      <c r="C11" s="1">
        <v>3.7212585720048406</v>
      </c>
      <c r="D11" s="7">
        <v>3.9561034275405893</v>
      </c>
      <c r="E11" s="1">
        <v>4.3570926613793795</v>
      </c>
      <c r="F11" s="7">
        <v>3.8034248657412104</v>
      </c>
      <c r="G11" s="1">
        <v>3.8691078292534895</v>
      </c>
      <c r="H11" s="7">
        <v>4.1352734570998493</v>
      </c>
      <c r="I11" s="7">
        <v>4.1118538551819155</v>
      </c>
      <c r="J11" s="7">
        <v>4.1871415635375797</v>
      </c>
      <c r="K11" s="7">
        <v>4.0767386091127102</v>
      </c>
      <c r="L11" s="7">
        <v>3.9645554324841408</v>
      </c>
      <c r="M11" s="7">
        <v>3.4879632404355214</v>
      </c>
      <c r="N11" s="9">
        <v>4.006412825651303</v>
      </c>
    </row>
    <row r="12" spans="1:14" ht="18.75" x14ac:dyDescent="0.25">
      <c r="A12" s="9" t="s">
        <v>57</v>
      </c>
      <c r="B12" s="4">
        <v>4.4010673648172389</v>
      </c>
      <c r="C12" s="1">
        <v>4.4070189592577655</v>
      </c>
      <c r="D12" s="7">
        <v>4.5081178592904392</v>
      </c>
      <c r="E12" s="1">
        <v>4.0908543318943877</v>
      </c>
      <c r="F12" s="7">
        <v>4.1754990373898071</v>
      </c>
      <c r="G12" s="1">
        <v>4.4262593566659927</v>
      </c>
      <c r="H12" s="7">
        <v>4.2990466633216258</v>
      </c>
      <c r="I12" s="7">
        <v>4.1118538551819155</v>
      </c>
      <c r="J12" s="7">
        <v>3.9972834289163899</v>
      </c>
      <c r="K12" s="7">
        <v>4.4664268585131897</v>
      </c>
      <c r="L12" s="7">
        <v>4.1699728124055984</v>
      </c>
      <c r="M12" s="7">
        <v>5.2098691439416651</v>
      </c>
      <c r="N12" s="9">
        <v>4.3334669338677365</v>
      </c>
    </row>
    <row r="13" spans="1:14" ht="18.75" x14ac:dyDescent="0.25">
      <c r="A13" s="9" t="s">
        <v>58</v>
      </c>
      <c r="B13" s="4">
        <v>0.26704259389789553</v>
      </c>
      <c r="C13" s="1">
        <v>0.23194836627672449</v>
      </c>
      <c r="D13" s="7">
        <v>0.20444978953698137</v>
      </c>
      <c r="E13" s="1">
        <v>0.24575845798614598</v>
      </c>
      <c r="F13" s="7">
        <v>0.23771405410882565</v>
      </c>
      <c r="G13" s="1">
        <v>0.24762290107222334</v>
      </c>
      <c r="H13" s="7">
        <v>0.24565980933266429</v>
      </c>
      <c r="I13" s="7">
        <v>0.26024391488493137</v>
      </c>
      <c r="J13" s="7">
        <v>0.26169634772109873</v>
      </c>
      <c r="K13" s="7">
        <v>0.25979216626698642</v>
      </c>
      <c r="L13" s="7">
        <v>0.23622998690967681</v>
      </c>
      <c r="M13" s="7">
        <v>0.23434222355409051</v>
      </c>
      <c r="N13" s="9">
        <v>0.27595190380761531</v>
      </c>
    </row>
    <row r="14" spans="1:14" ht="15.75" x14ac:dyDescent="0.25">
      <c r="A14" s="30" t="s">
        <v>145</v>
      </c>
      <c r="B14" s="4">
        <f>SUM(B4:B13)</f>
        <v>95.8426140368543</v>
      </c>
      <c r="C14" s="1">
        <f t="shared" ref="C14:N14" si="0">SUM(C4:C13)</f>
        <v>97.458652682533284</v>
      </c>
      <c r="D14" s="1">
        <f t="shared" si="0"/>
        <v>98.411906193625953</v>
      </c>
      <c r="E14" s="1">
        <f t="shared" si="0"/>
        <v>99.332496737275363</v>
      </c>
      <c r="F14" s="1">
        <f t="shared" si="0"/>
        <v>96.243185733103672</v>
      </c>
      <c r="G14" s="1">
        <f t="shared" si="0"/>
        <v>99.54440623103379</v>
      </c>
      <c r="H14" s="1">
        <f t="shared" si="0"/>
        <v>97.352935273457121</v>
      </c>
      <c r="I14" s="1">
        <f t="shared" si="0"/>
        <v>99.522477930295452</v>
      </c>
      <c r="J14" s="1">
        <f t="shared" si="0"/>
        <v>99.095683670389377</v>
      </c>
      <c r="K14" s="1">
        <f t="shared" si="0"/>
        <v>96.812549960031959</v>
      </c>
      <c r="L14" s="1">
        <f t="shared" si="0"/>
        <v>96.268855100191331</v>
      </c>
      <c r="M14" s="1">
        <f t="shared" si="0"/>
        <v>96.151633203476166</v>
      </c>
      <c r="N14" s="9">
        <f t="shared" si="0"/>
        <v>96.307214428857719</v>
      </c>
    </row>
    <row r="15" spans="1:14" ht="18.75" x14ac:dyDescent="0.25">
      <c r="A15" s="30" t="s">
        <v>141</v>
      </c>
      <c r="B15" s="4">
        <v>3.9299489168371746</v>
      </c>
      <c r="C15" s="1">
        <v>2.1023986836337802</v>
      </c>
      <c r="D15" s="1">
        <v>1.5530085196251524</v>
      </c>
      <c r="E15" s="1">
        <v>0.51606089838706626</v>
      </c>
      <c r="F15" s="1">
        <v>3.6881871030505264</v>
      </c>
      <c r="G15" s="1">
        <v>0.52379111347654683</v>
      </c>
      <c r="H15" s="1">
        <v>2.3243274686270685</v>
      </c>
      <c r="I15" s="7">
        <v>0.58309600861707644</v>
      </c>
      <c r="J15" s="7">
        <v>0.98480472134484454</v>
      </c>
      <c r="K15" s="7">
        <v>3.0395078425511559</v>
      </c>
      <c r="L15" s="7">
        <v>3.2471147074003892</v>
      </c>
      <c r="M15" s="7">
        <v>3.9057868897307415</v>
      </c>
      <c r="N15" s="9">
        <v>3.2518492757103385</v>
      </c>
    </row>
    <row r="16" spans="1:14" ht="18.75" x14ac:dyDescent="0.25">
      <c r="A16" s="31" t="s">
        <v>140</v>
      </c>
      <c r="B16" s="4">
        <f t="shared" ref="B16:N16" si="1">B14+B15</f>
        <v>99.772562953691477</v>
      </c>
      <c r="C16" s="1">
        <f t="shared" si="1"/>
        <v>99.561051366167064</v>
      </c>
      <c r="D16" s="1">
        <f t="shared" si="1"/>
        <v>99.964914713251105</v>
      </c>
      <c r="E16" s="1">
        <f t="shared" si="1"/>
        <v>99.848557635662431</v>
      </c>
      <c r="F16" s="1">
        <f t="shared" si="1"/>
        <v>99.931372836154196</v>
      </c>
      <c r="G16" s="1">
        <f t="shared" si="1"/>
        <v>100.06819734451034</v>
      </c>
      <c r="H16" s="1">
        <f t="shared" si="1"/>
        <v>99.677262742084196</v>
      </c>
      <c r="I16" s="1">
        <f t="shared" si="1"/>
        <v>100.10557393891253</v>
      </c>
      <c r="J16" s="1">
        <f t="shared" si="1"/>
        <v>100.08048839173422</v>
      </c>
      <c r="K16" s="1">
        <f t="shared" si="1"/>
        <v>99.852057802583118</v>
      </c>
      <c r="L16" s="1">
        <f t="shared" si="1"/>
        <v>99.515969807591716</v>
      </c>
      <c r="M16" s="1">
        <f t="shared" si="1"/>
        <v>100.0574200932069</v>
      </c>
      <c r="N16" s="9">
        <f t="shared" si="1"/>
        <v>99.559063704568061</v>
      </c>
    </row>
    <row r="17" spans="1:15" ht="19.5" thickBot="1" x14ac:dyDescent="0.3">
      <c r="A17" s="30" t="s">
        <v>124</v>
      </c>
      <c r="B17" s="42">
        <v>32</v>
      </c>
      <c r="C17" s="43">
        <v>18</v>
      </c>
      <c r="D17" s="43">
        <v>14</v>
      </c>
      <c r="E17" s="43">
        <v>7</v>
      </c>
      <c r="F17" s="44">
        <v>31</v>
      </c>
      <c r="G17" s="43">
        <v>6</v>
      </c>
      <c r="H17" s="43">
        <v>20</v>
      </c>
      <c r="I17" s="43">
        <v>6</v>
      </c>
      <c r="J17" s="43">
        <v>9</v>
      </c>
      <c r="K17" s="43">
        <v>26</v>
      </c>
      <c r="L17" s="43">
        <v>27</v>
      </c>
      <c r="M17" s="43">
        <v>33</v>
      </c>
      <c r="N17" s="45">
        <v>27</v>
      </c>
      <c r="O17" s="66"/>
    </row>
    <row r="18" spans="1:15" ht="21" customHeight="1" x14ac:dyDescent="0.25">
      <c r="A18" s="18" t="s">
        <v>142</v>
      </c>
      <c r="B18" s="4">
        <v>4.7886235259141809</v>
      </c>
      <c r="C18" s="1">
        <v>2.5870485377019601</v>
      </c>
      <c r="D18" s="1">
        <v>2.1178179322964299</v>
      </c>
      <c r="E18" s="1">
        <v>1.121847030105777</v>
      </c>
      <c r="F18" s="1">
        <v>4.6261254387303525</v>
      </c>
      <c r="G18" s="1">
        <v>1.08196326407709</v>
      </c>
      <c r="H18" s="1">
        <v>3.2479338842975207</v>
      </c>
      <c r="I18" s="1">
        <v>1.58593073593074</v>
      </c>
      <c r="J18" s="1">
        <v>1.5467820443483</v>
      </c>
      <c r="K18" s="1">
        <v>3.2769245247506098</v>
      </c>
      <c r="L18" s="1">
        <v>3.7843196609656427</v>
      </c>
      <c r="M18" s="1">
        <v>4.4521589571829452</v>
      </c>
      <c r="N18" s="9">
        <v>3.8535578947368423</v>
      </c>
    </row>
    <row r="19" spans="1:15" ht="33" customHeight="1" x14ac:dyDescent="0.25">
      <c r="A19" s="31" t="s">
        <v>143</v>
      </c>
      <c r="B19" s="4">
        <f>0.8458*B18</f>
        <v>4.0502177782182143</v>
      </c>
      <c r="C19" s="4">
        <f t="shared" ref="C19:N19" si="2">0.8458*C18</f>
        <v>2.188125653188318</v>
      </c>
      <c r="D19" s="4">
        <f t="shared" si="2"/>
        <v>1.7912504071363204</v>
      </c>
      <c r="E19" s="4">
        <f t="shared" si="2"/>
        <v>0.94885821806346615</v>
      </c>
      <c r="F19" s="4">
        <f t="shared" si="2"/>
        <v>3.9127768960781322</v>
      </c>
      <c r="G19" s="4">
        <f t="shared" si="2"/>
        <v>0.91512452875640271</v>
      </c>
      <c r="H19" s="4">
        <f t="shared" si="2"/>
        <v>2.7471024793388432</v>
      </c>
      <c r="I19" s="4">
        <f t="shared" si="2"/>
        <v>1.3413802164502198</v>
      </c>
      <c r="J19" s="4">
        <f t="shared" si="2"/>
        <v>1.3082682531097922</v>
      </c>
      <c r="K19" s="4">
        <f t="shared" si="2"/>
        <v>2.771622763034066</v>
      </c>
      <c r="L19" s="4">
        <f t="shared" si="2"/>
        <v>3.2007775692447407</v>
      </c>
      <c r="M19" s="4">
        <f t="shared" si="2"/>
        <v>3.7656360459853349</v>
      </c>
      <c r="N19" s="4">
        <f t="shared" si="2"/>
        <v>3.2593392673684214</v>
      </c>
      <c r="O19" s="72"/>
    </row>
    <row r="20" spans="1:15" ht="35.25" thickBot="1" x14ac:dyDescent="0.3">
      <c r="A20" s="36" t="s">
        <v>146</v>
      </c>
      <c r="B20" s="38">
        <f t="shared" ref="B20:N20" si="3">B19+B14</f>
        <v>99.892831815072512</v>
      </c>
      <c r="C20" s="40">
        <f t="shared" si="3"/>
        <v>99.646778335721606</v>
      </c>
      <c r="D20" s="40">
        <f t="shared" si="3"/>
        <v>100.20315660076227</v>
      </c>
      <c r="E20" s="40">
        <f t="shared" si="3"/>
        <v>100.28135495533883</v>
      </c>
      <c r="F20" s="40">
        <f t="shared" si="3"/>
        <v>100.1559626291818</v>
      </c>
      <c r="G20" s="40">
        <f t="shared" si="3"/>
        <v>100.4595307597902</v>
      </c>
      <c r="H20" s="40">
        <f t="shared" si="3"/>
        <v>100.10003775279597</v>
      </c>
      <c r="I20" s="40">
        <f t="shared" si="3"/>
        <v>100.86385814674567</v>
      </c>
      <c r="J20" s="40">
        <f t="shared" si="3"/>
        <v>100.40395192349916</v>
      </c>
      <c r="K20" s="40">
        <f t="shared" si="3"/>
        <v>99.584172723066018</v>
      </c>
      <c r="L20" s="40">
        <f t="shared" si="3"/>
        <v>99.469632669436066</v>
      </c>
      <c r="M20" s="40">
        <f t="shared" si="3"/>
        <v>99.917269249461498</v>
      </c>
      <c r="N20" s="41">
        <f t="shared" si="3"/>
        <v>99.566553696226137</v>
      </c>
    </row>
    <row r="21" spans="1:15" s="2" customFormat="1" ht="18.75" x14ac:dyDescent="0.25">
      <c r="A21" s="30" t="s">
        <v>59</v>
      </c>
      <c r="B21" s="4">
        <v>0.31645569620253167</v>
      </c>
      <c r="C21" s="4" t="s">
        <v>130</v>
      </c>
      <c r="D21" s="4">
        <v>0.17884726224783901</v>
      </c>
      <c r="E21" s="4">
        <v>0.10638297872340426</v>
      </c>
      <c r="F21" s="4">
        <v>0.46793760831889081</v>
      </c>
      <c r="G21" s="4">
        <v>0.11758430520591399</v>
      </c>
      <c r="H21" s="4">
        <v>0.35028248587570621</v>
      </c>
      <c r="I21" s="4">
        <v>7.847533632286996E-2</v>
      </c>
      <c r="J21" s="4">
        <v>0.18994413407821228</v>
      </c>
      <c r="K21" s="4">
        <v>0.32544378698224852</v>
      </c>
      <c r="L21" s="4" t="s">
        <v>130</v>
      </c>
      <c r="M21" s="4" t="s">
        <v>130</v>
      </c>
      <c r="N21" s="10" t="s">
        <v>130</v>
      </c>
    </row>
    <row r="22" spans="1:15" ht="18.75" x14ac:dyDescent="0.25">
      <c r="A22" s="30" t="s">
        <v>144</v>
      </c>
      <c r="B22" s="4">
        <f>11.494*B21</f>
        <v>3.637341772151899</v>
      </c>
      <c r="C22" s="4" t="s">
        <v>130</v>
      </c>
      <c r="D22" s="4">
        <f>11.494*D21</f>
        <v>2.0556704322766617</v>
      </c>
      <c r="E22" s="4">
        <f t="shared" ref="E22:K22" si="4">11.494*E21</f>
        <v>1.2227659574468086</v>
      </c>
      <c r="F22" s="4">
        <f t="shared" si="4"/>
        <v>5.3784748700173308</v>
      </c>
      <c r="G22" s="4">
        <f t="shared" si="4"/>
        <v>1.3515140040367755</v>
      </c>
      <c r="H22" s="4">
        <f t="shared" si="4"/>
        <v>4.0261468926553672</v>
      </c>
      <c r="I22" s="4">
        <f t="shared" si="4"/>
        <v>0.90199551569506731</v>
      </c>
      <c r="J22" s="4">
        <f t="shared" si="4"/>
        <v>2.1832178770949722</v>
      </c>
      <c r="K22" s="4">
        <f t="shared" si="4"/>
        <v>3.7406508875739646</v>
      </c>
      <c r="L22" s="4" t="s">
        <v>130</v>
      </c>
      <c r="M22" s="4" t="s">
        <v>130</v>
      </c>
      <c r="N22" s="10" t="s">
        <v>130</v>
      </c>
    </row>
    <row r="23" spans="1:15" ht="35.25" thickBot="1" x14ac:dyDescent="0.3">
      <c r="A23" s="36" t="s">
        <v>147</v>
      </c>
      <c r="B23" s="38">
        <f>B22+B14</f>
        <v>99.479955809006199</v>
      </c>
      <c r="C23" s="38" t="s">
        <v>130</v>
      </c>
      <c r="D23" s="40">
        <f t="shared" ref="D23:K23" si="5">D22+D14</f>
        <v>100.46757662590261</v>
      </c>
      <c r="E23" s="40">
        <f t="shared" si="5"/>
        <v>100.55526269472217</v>
      </c>
      <c r="F23" s="40">
        <f t="shared" si="5"/>
        <v>101.621660603121</v>
      </c>
      <c r="G23" s="40">
        <f t="shared" si="5"/>
        <v>100.89592023507056</v>
      </c>
      <c r="H23" s="40">
        <f t="shared" si="5"/>
        <v>101.37908216611248</v>
      </c>
      <c r="I23" s="40">
        <f t="shared" si="5"/>
        <v>100.42447344599051</v>
      </c>
      <c r="J23" s="40">
        <f t="shared" si="5"/>
        <v>101.27890154748435</v>
      </c>
      <c r="K23" s="40">
        <f t="shared" si="5"/>
        <v>100.55320084760592</v>
      </c>
      <c r="L23" s="38" t="s">
        <v>130</v>
      </c>
      <c r="M23" s="38" t="s">
        <v>130</v>
      </c>
      <c r="N23" s="39" t="s">
        <v>130</v>
      </c>
    </row>
    <row r="24" spans="1:15" x14ac:dyDescent="0.25">
      <c r="A24" s="79" t="s">
        <v>129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</row>
    <row r="25" spans="1:15" ht="15" customHeight="1" x14ac:dyDescent="0.2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</row>
    <row r="26" spans="1:15" ht="15" customHeight="1" x14ac:dyDescent="0.2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</row>
    <row r="27" spans="1:15" ht="15" customHeight="1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</row>
    <row r="28" spans="1:15" ht="15" customHeight="1" x14ac:dyDescent="0.2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6"/>
    </row>
    <row r="29" spans="1:15" ht="15" customHeight="1" x14ac:dyDescent="0.2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6"/>
    </row>
    <row r="30" spans="1:15" ht="15" customHeight="1" x14ac:dyDescent="0.2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</row>
    <row r="31" spans="1:15" ht="15" customHeight="1" x14ac:dyDescent="0.2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</row>
    <row r="32" spans="1:15" ht="15" customHeight="1" x14ac:dyDescent="0.2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</row>
  </sheetData>
  <mergeCells count="3">
    <mergeCell ref="B3:N3"/>
    <mergeCell ref="A24:N26"/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Перешеек Ветровой</vt:lpstr>
      <vt:lpstr>Залив Львиная пасть</vt:lpstr>
      <vt:lpstr>Озеро Курильское</vt:lpstr>
      <vt:lpstr>Окатаина (Таупо)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2021-02-16T09:04:19Z</dcterms:modified>
</cp:coreProperties>
</file>